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480" windowHeight="11640" tabRatio="709" activeTab="0"/>
  </bookViews>
  <sheets>
    <sheet name="32KD" sheetId="1" r:id="rId1"/>
    <sheet name="System" sheetId="2" r:id="rId2"/>
    <sheet name="Sources" sheetId="3" r:id="rId3"/>
    <sheet name="Destinations" sheetId="4" r:id="rId4"/>
    <sheet name="Opto" sheetId="5" r:id="rId5"/>
    <sheet name="Relay" sheetId="6" r:id="rId6"/>
    <sheet name="Serial" sheetId="7" r:id="rId7"/>
    <sheet name="Console Config" sheetId="8" r:id="rId8"/>
    <sheet name="Console #1" sheetId="9" r:id="rId9"/>
    <sheet name="Keycaps" sheetId="10" r:id="rId10"/>
    <sheet name="Block Labels" sheetId="11" r:id="rId11"/>
    <sheet name="Location" sheetId="12" r:id="rId12"/>
    <sheet name="Console Name" sheetId="13" r:id="rId13"/>
    <sheet name="#numbers" sheetId="14" r:id="rId14"/>
    <sheet name="blockpairs" sheetId="15" r:id="rId15"/>
    <sheet name="Sheet1" sheetId="16" r:id="rId16"/>
  </sheets>
  <definedNames>
    <definedName name="BusType">'#numbers'!$A$133:$Q$134</definedName>
    <definedName name="Consoles">'Console Name'!$A$2:$C$66</definedName>
    <definedName name="Destinations">'Destinations'!$A:$D</definedName>
    <definedName name="FSL">'32KD'!$B:$Y</definedName>
    <definedName name="Location">'Location'!$A$2:$B$66</definedName>
    <definedName name="_xlnm.Print_Area" localSheetId="0">'32KD'!$A$1:$T$29</definedName>
    <definedName name="_xlnm.Print_Area" localSheetId="10">'Block Labels'!$B$7:$AB$56</definedName>
    <definedName name="_xlnm.Print_Area" localSheetId="7">'Console Config'!$A$1:$X$7</definedName>
    <definedName name="_xlnm.Print_Area" localSheetId="3">'Destinations'!$A$1:$Y$35</definedName>
    <definedName name="_xlnm.Print_Area" localSheetId="4">'Opto'!$A$1:$L$35</definedName>
    <definedName name="_xlnm.Print_Area" localSheetId="6">'Serial'!$A:$M</definedName>
    <definedName name="_xlnm.Print_Area" localSheetId="2">'Sources'!$A$1:$Y$35</definedName>
    <definedName name="_xlnm.Print_Titles" localSheetId="7">'Console Config'!$A:$A,'Console Config'!$1:$1</definedName>
    <definedName name="_xlnm.Print_Titles" localSheetId="12">'Console Name'!$A:$A,'Console Name'!$1:$1</definedName>
    <definedName name="_xlnm.Print_Titles" localSheetId="3">'Destinations'!$A:$A,'Destinations'!$1:$1</definedName>
    <definedName name="_xlnm.Print_Titles" localSheetId="4">'Opto'!$A:$A,'Opto'!$1:$1</definedName>
    <definedName name="_xlnm.Print_Titles" localSheetId="6">'Serial'!$A:$B,'Serial'!$1:$1</definedName>
    <definedName name="_xlnm.Print_Titles" localSheetId="2">'Sources'!$A:$C,'Sources'!$1:$1</definedName>
    <definedName name="Sources">'Sources'!$A:$D</definedName>
  </definedNames>
  <calcPr fullCalcOnLoad="1"/>
</workbook>
</file>

<file path=xl/sharedStrings.xml><?xml version="1.0" encoding="utf-8"?>
<sst xmlns="http://schemas.openxmlformats.org/spreadsheetml/2006/main" count="1621" uniqueCount="784">
  <si>
    <t>MFD Settings</t>
  </si>
  <si>
    <t>MFD Router Control</t>
  </si>
  <si>
    <t>545</t>
  </si>
  <si>
    <t>577</t>
  </si>
  <si>
    <t>609</t>
  </si>
  <si>
    <t>2384</t>
  </si>
  <si>
    <t>Analog Input</t>
  </si>
  <si>
    <r>
      <t xml:space="preserve">Bus Type Name
</t>
    </r>
    <r>
      <rPr>
        <i/>
        <sz val="6"/>
        <rFont val="Arial"/>
        <family val="0"/>
      </rPr>
      <t>calculated from #</t>
    </r>
  </si>
  <si>
    <r>
      <t>Hidden</t>
    </r>
    <r>
      <rPr>
        <sz val="9"/>
        <color indexed="8"/>
        <rFont val="Arial"/>
        <family val="0"/>
      </rPr>
      <t xml:space="preserve">
</t>
    </r>
    <r>
      <rPr>
        <u val="single"/>
        <sz val="6"/>
        <color indexed="8"/>
        <rFont val="Arial"/>
        <family val="0"/>
      </rPr>
      <t>0=No</t>
    </r>
    <r>
      <rPr>
        <sz val="6"/>
        <color indexed="8"/>
        <rFont val="Arial"/>
        <family val="0"/>
      </rPr>
      <t>, 1=Yes</t>
    </r>
  </si>
  <si>
    <t>2433</t>
  </si>
  <si>
    <t>80</t>
  </si>
  <si>
    <t>112</t>
  </si>
  <si>
    <t>1537-1552</t>
  </si>
  <si>
    <t>1569-1600</t>
  </si>
  <si>
    <t>208</t>
  </si>
  <si>
    <t>1857-1888</t>
  </si>
  <si>
    <t>144</t>
  </si>
  <si>
    <t>176</t>
  </si>
  <si>
    <t>64</t>
  </si>
  <si>
    <t>beginning</t>
  </si>
  <si>
    <t>513</t>
  </si>
  <si>
    <r>
      <t xml:space="preserve">RelayOn
</t>
    </r>
    <r>
      <rPr>
        <i/>
        <sz val="10"/>
        <color indexed="8"/>
        <rFont val="Arial"/>
        <family val="0"/>
      </rPr>
      <t>Relay #</t>
    </r>
  </si>
  <si>
    <t>1488</t>
  </si>
  <si>
    <t>1520</t>
  </si>
  <si>
    <t>1552</t>
  </si>
  <si>
    <t>1872</t>
  </si>
  <si>
    <t>1665-1680</t>
  </si>
  <si>
    <t>1697-1728</t>
  </si>
  <si>
    <t>RIOLink Interface</t>
  </si>
  <si>
    <t>2448</t>
  </si>
  <si>
    <t>96</t>
  </si>
  <si>
    <t>320</t>
  </si>
  <si>
    <t>352</t>
  </si>
  <si>
    <t>384</t>
  </si>
  <si>
    <t>801-816</t>
  </si>
  <si>
    <t>1281</t>
  </si>
  <si>
    <t>1313</t>
  </si>
  <si>
    <t>1888</t>
  </si>
  <si>
    <t>1920</t>
  </si>
  <si>
    <t>1952</t>
  </si>
  <si>
    <t>1984</t>
  </si>
  <si>
    <t>opto/relay</t>
  </si>
  <si>
    <t>641</t>
  </si>
  <si>
    <t>2160</t>
  </si>
  <si>
    <t>2192</t>
  </si>
  <si>
    <t>2048</t>
  </si>
  <si>
    <r>
      <t xml:space="preserve">Notes
</t>
    </r>
    <r>
      <rPr>
        <i/>
        <sz val="9"/>
        <color indexed="8"/>
        <rFont val="Arial"/>
        <family val="0"/>
      </rPr>
      <t>256 character max</t>
    </r>
  </si>
  <si>
    <r>
      <t xml:space="preserve">Location #
</t>
    </r>
    <r>
      <rPr>
        <i/>
        <sz val="9"/>
        <color indexed="8"/>
        <rFont val="Arial"/>
        <family val="0"/>
      </rPr>
      <t>from Location List</t>
    </r>
  </si>
  <si>
    <t>2241-2272</t>
  </si>
  <si>
    <t>2241-2256</t>
  </si>
  <si>
    <t>1024</t>
  </si>
  <si>
    <t>RIO O
D or A
Card 2</t>
  </si>
  <si>
    <t>RIO I
D or A
Card 1</t>
  </si>
  <si>
    <t>2464</t>
  </si>
  <si>
    <t>middle</t>
  </si>
  <si>
    <t>end</t>
  </si>
  <si>
    <t>1665-1696</t>
  </si>
  <si>
    <t>976</t>
  </si>
  <si>
    <t>1008</t>
  </si>
  <si>
    <t>1040</t>
  </si>
  <si>
    <t>1697-1712</t>
  </si>
  <si>
    <t>1729-1760</t>
  </si>
  <si>
    <t>1729-1744</t>
  </si>
  <si>
    <t>#</t>
  </si>
  <si>
    <t>1616</t>
  </si>
  <si>
    <t>1793-1808</t>
  </si>
  <si>
    <t>1921</t>
  </si>
  <si>
    <t>Speaker</t>
  </si>
  <si>
    <t>Cue</t>
  </si>
  <si>
    <t>321-352</t>
  </si>
  <si>
    <t>353-384</t>
  </si>
  <si>
    <t>2272</t>
  </si>
  <si>
    <t>2304</t>
  </si>
  <si>
    <t>2336</t>
  </si>
  <si>
    <t>Relay Channel</t>
  </si>
  <si>
    <t>Euro</t>
  </si>
  <si>
    <t>KRO</t>
  </si>
  <si>
    <t>Addr 2</t>
  </si>
  <si>
    <t>Name:</t>
  </si>
  <si>
    <t>Inputs</t>
  </si>
  <si>
    <t>Outputs</t>
  </si>
  <si>
    <t>129-144</t>
  </si>
  <si>
    <t>161-176</t>
  </si>
  <si>
    <t>193-208</t>
  </si>
  <si>
    <t>225-240</t>
  </si>
  <si>
    <t>257-272</t>
  </si>
  <si>
    <r>
      <t xml:space="preserve">Chan Label
</t>
    </r>
    <r>
      <rPr>
        <i/>
        <sz val="10"/>
        <color indexed="8"/>
        <rFont val="Arial"/>
        <family val="0"/>
      </rPr>
      <t>8 character max</t>
    </r>
  </si>
  <si>
    <t>IFB/MM Output</t>
  </si>
  <si>
    <t>65-80</t>
  </si>
  <si>
    <t>1712</t>
  </si>
  <si>
    <t>1857-1872</t>
  </si>
  <si>
    <t>FSL details</t>
  </si>
  <si>
    <t>Slot</t>
  </si>
  <si>
    <t>1761-1792</t>
  </si>
  <si>
    <t>In 1-16
D or A</t>
  </si>
  <si>
    <t>In 17-32
D or A</t>
  </si>
  <si>
    <t>Out 17-32
D or A</t>
  </si>
  <si>
    <t>Out 1-16
D or A</t>
  </si>
  <si>
    <t>2368</t>
  </si>
  <si>
    <t>2400</t>
  </si>
  <si>
    <t>2081-2096</t>
  </si>
  <si>
    <t>2113-2144</t>
  </si>
  <si>
    <t>705-736</t>
  </si>
  <si>
    <t>1424</t>
  </si>
  <si>
    <t>Audition</t>
  </si>
  <si>
    <t>513-544</t>
  </si>
  <si>
    <t>1056</t>
  </si>
  <si>
    <t>1088</t>
  </si>
  <si>
    <t>1120</t>
  </si>
  <si>
    <t>1152</t>
  </si>
  <si>
    <t>Opto/Ry</t>
  </si>
  <si>
    <t>A</t>
  </si>
  <si>
    <t>1249</t>
  </si>
  <si>
    <t>Button 4</t>
  </si>
  <si>
    <t>Analog Output</t>
  </si>
  <si>
    <t>1440</t>
  </si>
  <si>
    <t>Addr 4</t>
  </si>
  <si>
    <t>1505-1536</t>
  </si>
  <si>
    <r>
      <t xml:space="preserve">LocalLabel
</t>
    </r>
    <r>
      <rPr>
        <i/>
        <sz val="10"/>
        <color indexed="8"/>
        <rFont val="Arial"/>
        <family val="0"/>
      </rPr>
      <t>8 character max</t>
    </r>
  </si>
  <si>
    <r>
      <t xml:space="preserve">IFB
</t>
    </r>
    <r>
      <rPr>
        <i/>
        <u val="single"/>
        <sz val="10"/>
        <color indexed="8"/>
        <rFont val="Arial"/>
        <family val="0"/>
      </rPr>
      <t>0=No</t>
    </r>
    <r>
      <rPr>
        <i/>
        <sz val="10"/>
        <color indexed="8"/>
        <rFont val="Arial"/>
        <family val="0"/>
      </rPr>
      <t>, 1=Yes</t>
    </r>
  </si>
  <si>
    <t>353</t>
  </si>
  <si>
    <r>
      <t>Description</t>
    </r>
  </si>
  <si>
    <t>Notes</t>
  </si>
  <si>
    <t>833-848</t>
  </si>
  <si>
    <t>1217</t>
  </si>
  <si>
    <t>2432</t>
  </si>
  <si>
    <t>1569-1584</t>
  </si>
  <si>
    <t>1072</t>
  </si>
  <si>
    <t>1104</t>
  </si>
  <si>
    <t>1136</t>
  </si>
  <si>
    <t>Addr 3</t>
  </si>
  <si>
    <t>2273-2304</t>
  </si>
  <si>
    <t>2273-2288</t>
  </si>
  <si>
    <t>2016</t>
  </si>
  <si>
    <t>Port #</t>
  </si>
  <si>
    <t>2208</t>
  </si>
  <si>
    <t>2240</t>
  </si>
  <si>
    <r>
      <t xml:space="preserve">OptoOff
</t>
    </r>
    <r>
      <rPr>
        <i/>
        <sz val="10"/>
        <color indexed="8"/>
        <rFont val="Arial"/>
        <family val="0"/>
      </rPr>
      <t>Opto #</t>
    </r>
  </si>
  <si>
    <t>1760</t>
  </si>
  <si>
    <t>1792</t>
  </si>
  <si>
    <t>1824</t>
  </si>
  <si>
    <t>1296</t>
  </si>
  <si>
    <t>1025-1056</t>
  </si>
  <si>
    <t>1057-1088</t>
  </si>
  <si>
    <r>
      <t xml:space="preserve">Linked
</t>
    </r>
    <r>
      <rPr>
        <u val="single"/>
        <sz val="10"/>
        <color indexed="8"/>
        <rFont val="Arial"/>
        <family val="0"/>
      </rPr>
      <t>0=</t>
    </r>
    <r>
      <rPr>
        <i/>
        <u val="single"/>
        <sz val="10"/>
        <color indexed="8"/>
        <rFont val="Arial"/>
        <family val="0"/>
      </rPr>
      <t>Mono</t>
    </r>
    <r>
      <rPr>
        <i/>
        <sz val="10"/>
        <color indexed="8"/>
        <rFont val="Arial"/>
        <family val="0"/>
      </rPr>
      <t>, 1=Stereo</t>
    </r>
  </si>
  <si>
    <t>737-768</t>
  </si>
  <si>
    <t>1825-1856</t>
  </si>
  <si>
    <t>97-128</t>
  </si>
  <si>
    <t>Output Channel</t>
  </si>
  <si>
    <t>1089-1120</t>
  </si>
  <si>
    <t>1680</t>
  </si>
  <si>
    <t>Module Relay Num</t>
  </si>
  <si>
    <r>
      <t xml:space="preserve">OptoOn
</t>
    </r>
    <r>
      <rPr>
        <i/>
        <sz val="10"/>
        <color indexed="8"/>
        <rFont val="Arial"/>
        <family val="0"/>
      </rPr>
      <t>Opto #</t>
    </r>
  </si>
  <si>
    <t>1825-1840</t>
  </si>
  <si>
    <t>449-464</t>
  </si>
  <si>
    <t>2241</t>
  </si>
  <si>
    <t>2273</t>
  </si>
  <si>
    <t>2305</t>
  </si>
  <si>
    <t>Location #
from Location List</t>
  </si>
  <si>
    <t>RIO I
D or A
Card 2</t>
  </si>
  <si>
    <t>RIO O
D or A
Card 1</t>
  </si>
  <si>
    <t>Talkback</t>
  </si>
  <si>
    <t>Module Type:</t>
  </si>
  <si>
    <t>Button Type</t>
  </si>
  <si>
    <t>Label</t>
  </si>
  <si>
    <t>608</t>
  </si>
  <si>
    <t>33</t>
  </si>
  <si>
    <t>48</t>
  </si>
  <si>
    <t>2209-2224</t>
  </si>
  <si>
    <t>1249-1264</t>
  </si>
  <si>
    <t>Addr 1</t>
  </si>
  <si>
    <r>
      <t xml:space="preserve">Chan Label
</t>
    </r>
    <r>
      <rPr>
        <i/>
        <sz val="6"/>
        <color indexed="8"/>
        <rFont val="Arial"/>
        <family val="0"/>
      </rPr>
      <t>8 character max</t>
    </r>
  </si>
  <si>
    <r>
      <t xml:space="preserve">RelayControl
</t>
    </r>
    <r>
      <rPr>
        <u val="single"/>
        <sz val="6"/>
        <color indexed="8"/>
        <rFont val="Arial"/>
        <family val="0"/>
      </rPr>
      <t>0=</t>
    </r>
    <r>
      <rPr>
        <i/>
        <u val="single"/>
        <sz val="6"/>
        <color indexed="8"/>
        <rFont val="Arial"/>
        <family val="0"/>
      </rPr>
      <t>Control</t>
    </r>
    <r>
      <rPr>
        <i/>
        <sz val="6"/>
        <color indexed="8"/>
        <rFont val="Arial"/>
        <family val="0"/>
      </rPr>
      <t>, 
5=Muting</t>
    </r>
  </si>
  <si>
    <t>Button 5</t>
  </si>
  <si>
    <t>Button 6</t>
  </si>
  <si>
    <t>1569</t>
  </si>
  <si>
    <t>2176</t>
  </si>
  <si>
    <r>
      <t xml:space="preserve">Timer Start
</t>
    </r>
    <r>
      <rPr>
        <i/>
        <sz val="10"/>
        <color indexed="8"/>
        <rFont val="Arial"/>
        <family val="0"/>
      </rPr>
      <t>Relay #</t>
    </r>
  </si>
  <si>
    <t>Description</t>
  </si>
  <si>
    <t>993-1008</t>
  </si>
  <si>
    <t>1025-1040</t>
  </si>
  <si>
    <t>1057-1072</t>
  </si>
  <si>
    <t>1985-2016</t>
  </si>
  <si>
    <t>1985-2000</t>
  </si>
  <si>
    <t>Utility</t>
  </si>
  <si>
    <t>1121-1152</t>
  </si>
  <si>
    <t>321-336</t>
  </si>
  <si>
    <t>353-368</t>
  </si>
  <si>
    <t>Bus Assn</t>
  </si>
  <si>
    <t>CUE</t>
  </si>
  <si>
    <t>Name Lookup:</t>
  </si>
  <si>
    <t>Button 1</t>
  </si>
  <si>
    <t>Button 2</t>
  </si>
  <si>
    <t>Button 3</t>
  </si>
  <si>
    <t>1281-1312</t>
  </si>
  <si>
    <t>1-16</t>
  </si>
  <si>
    <t>33-48</t>
  </si>
  <si>
    <t>Dim Value dB</t>
  </si>
  <si>
    <t>1185-1216</t>
  </si>
  <si>
    <t>1217-1248</t>
  </si>
  <si>
    <t>1249-1280</t>
  </si>
  <si>
    <t>992</t>
  </si>
  <si>
    <t>2224</t>
  </si>
  <si>
    <t>2256</t>
  </si>
  <si>
    <t>2288</t>
  </si>
  <si>
    <t>2320</t>
  </si>
  <si>
    <t>2352</t>
  </si>
  <si>
    <t>224</t>
  </si>
  <si>
    <t>256</t>
  </si>
  <si>
    <t>288</t>
  </si>
  <si>
    <t>2337</t>
  </si>
  <si>
    <t>2369</t>
  </si>
  <si>
    <t>2401</t>
  </si>
  <si>
    <t>720</t>
  </si>
  <si>
    <t>752</t>
  </si>
  <si>
    <t>784</t>
  </si>
  <si>
    <t>2017-2032</t>
  </si>
  <si>
    <t>Module</t>
  </si>
  <si>
    <t>2145-2160</t>
  </si>
  <si>
    <t>2177-2208</t>
  </si>
  <si>
    <t>2177-2192</t>
  </si>
  <si>
    <r>
      <t xml:space="preserve">Timer Restart
</t>
    </r>
    <r>
      <rPr>
        <u val="single"/>
        <sz val="10"/>
        <color indexed="8"/>
        <rFont val="Arial"/>
        <family val="0"/>
      </rPr>
      <t>0=</t>
    </r>
    <r>
      <rPr>
        <i/>
        <u val="single"/>
        <sz val="10"/>
        <color indexed="8"/>
        <rFont val="Arial"/>
        <family val="0"/>
      </rPr>
      <t>No</t>
    </r>
    <r>
      <rPr>
        <i/>
        <sz val="10"/>
        <color indexed="8"/>
        <rFont val="Arial"/>
        <family val="0"/>
      </rPr>
      <t>, 1=Yes</t>
    </r>
  </si>
  <si>
    <t>Connector Module</t>
  </si>
  <si>
    <t>No</t>
  </si>
  <si>
    <t>865-880</t>
  </si>
  <si>
    <t>928</t>
  </si>
  <si>
    <t>960</t>
  </si>
  <si>
    <t>1-32</t>
  </si>
  <si>
    <t>1665</t>
  </si>
  <si>
    <t>545-560</t>
  </si>
  <si>
    <t>577-592</t>
  </si>
  <si>
    <t>481-496</t>
  </si>
  <si>
    <t>513-528</t>
  </si>
  <si>
    <t>2416</t>
  </si>
  <si>
    <r>
      <t xml:space="preserve">Location Name
</t>
    </r>
    <r>
      <rPr>
        <i/>
        <sz val="6"/>
        <rFont val="Arial"/>
        <family val="0"/>
      </rPr>
      <t>calculated from #</t>
    </r>
  </si>
  <si>
    <t>1568</t>
  </si>
  <si>
    <t>1632</t>
  </si>
  <si>
    <t>1664</t>
  </si>
  <si>
    <t>1696</t>
  </si>
  <si>
    <t>65-96</t>
  </si>
  <si>
    <t>1185-1200</t>
  </si>
  <si>
    <t>1217-1232</t>
  </si>
  <si>
    <t>2209-2240</t>
  </si>
  <si>
    <t>Digital Output</t>
  </si>
  <si>
    <t>97-112</t>
  </si>
  <si>
    <t>channels</t>
  </si>
  <si>
    <t>65</t>
  </si>
  <si>
    <t>97</t>
  </si>
  <si>
    <t>129</t>
  </si>
  <si>
    <t>1057</t>
  </si>
  <si>
    <t>Console
#</t>
  </si>
  <si>
    <r>
      <t>Name</t>
    </r>
    <r>
      <rPr>
        <sz val="10"/>
        <rFont val="Arial"/>
        <family val="0"/>
      </rPr>
      <t xml:space="preserve">
</t>
    </r>
    <r>
      <rPr>
        <i/>
        <sz val="10"/>
        <rFont val="Arial"/>
        <family val="0"/>
      </rPr>
      <t>8 characters max</t>
    </r>
  </si>
  <si>
    <t>Undefined</t>
  </si>
  <si>
    <t>1537-1568</t>
  </si>
  <si>
    <t>385-416</t>
  </si>
  <si>
    <t>417-448</t>
  </si>
  <si>
    <t>1121-1136</t>
  </si>
  <si>
    <r>
      <t>Console Name</t>
    </r>
    <r>
      <rPr>
        <sz val="10"/>
        <rFont val="Arial"/>
        <family val="0"/>
      </rPr>
      <t xml:space="preserve">
</t>
    </r>
    <r>
      <rPr>
        <i/>
        <sz val="10"/>
        <rFont val="Arial"/>
        <family val="0"/>
      </rPr>
      <t>16 characters max</t>
    </r>
  </si>
  <si>
    <t>1409</t>
  </si>
  <si>
    <t>801-832</t>
  </si>
  <si>
    <t>448</t>
  </si>
  <si>
    <t>480</t>
  </si>
  <si>
    <t>Send</t>
  </si>
  <si>
    <t>Aux</t>
  </si>
  <si>
    <t>RJ21</t>
  </si>
  <si>
    <r>
      <t xml:space="preserve">Bus Type #
</t>
    </r>
    <r>
      <rPr>
        <u val="single"/>
        <sz val="6"/>
        <color indexed="8"/>
        <rFont val="Arial"/>
        <family val="0"/>
      </rPr>
      <t>0=</t>
    </r>
    <r>
      <rPr>
        <i/>
        <u val="single"/>
        <sz val="6"/>
        <color indexed="8"/>
        <rFont val="Arial"/>
        <family val="0"/>
      </rPr>
      <t>Router</t>
    </r>
    <r>
      <rPr>
        <i/>
        <sz val="6"/>
        <color indexed="8"/>
        <rFont val="Arial"/>
        <family val="0"/>
      </rPr>
      <t>, 1=Program, 2=Audition, 3=Send, 4=Aux, 5=Off-Line, 6=Record, 7=Utility, 12=Mix-Minus, 13=Cue, 14=Speaker, 15=Headphone</t>
    </r>
  </si>
  <si>
    <t>Yes</t>
  </si>
  <si>
    <t>MFD Ch Mode</t>
  </si>
  <si>
    <t>MFD Ch Pan/Balance</t>
  </si>
  <si>
    <t>432</t>
  </si>
  <si>
    <t>464</t>
  </si>
  <si>
    <t>496</t>
  </si>
  <si>
    <t>2000</t>
  </si>
  <si>
    <r>
      <t xml:space="preserve">Location #
</t>
    </r>
    <r>
      <rPr>
        <i/>
        <sz val="10"/>
        <color indexed="8"/>
        <rFont val="Arial"/>
        <family val="0"/>
      </rPr>
      <t>from Location List</t>
    </r>
  </si>
  <si>
    <t>129-160</t>
  </si>
  <si>
    <t>1441</t>
  </si>
  <si>
    <t>1473</t>
  </si>
  <si>
    <t>1904</t>
  </si>
  <si>
    <t>1408</t>
  </si>
  <si>
    <t>257</t>
  </si>
  <si>
    <t>289</t>
  </si>
  <si>
    <t>1537</t>
  </si>
  <si>
    <t>1121</t>
  </si>
  <si>
    <t>1153</t>
  </si>
  <si>
    <t>1185</t>
  </si>
  <si>
    <t>1313-1344</t>
  </si>
  <si>
    <t>1313-1328</t>
  </si>
  <si>
    <t>640</t>
  </si>
  <si>
    <r>
      <t xml:space="preserve">GPO
</t>
    </r>
    <r>
      <rPr>
        <u val="single"/>
        <sz val="10"/>
        <color indexed="8"/>
        <rFont val="Arial"/>
        <family val="0"/>
      </rPr>
      <t>0=Off</t>
    </r>
    <r>
      <rPr>
        <sz val="10"/>
        <color indexed="8"/>
        <rFont val="Arial"/>
        <family val="0"/>
      </rPr>
      <t>,
1=</t>
    </r>
    <r>
      <rPr>
        <i/>
        <sz val="10"/>
        <color indexed="8"/>
        <rFont val="Arial"/>
        <family val="0"/>
      </rPr>
      <t>Continuous, 2=Pulse, 3=One-Shot</t>
    </r>
  </si>
  <si>
    <t>1281-1296</t>
  </si>
  <si>
    <t>897-928</t>
  </si>
  <si>
    <t>929-960</t>
  </si>
  <si>
    <t>1473-1504</t>
  </si>
  <si>
    <t>1473-1488</t>
  </si>
  <si>
    <t>2112</t>
  </si>
  <si>
    <t>961-992</t>
  </si>
  <si>
    <t>1344</t>
  </si>
  <si>
    <t>192</t>
  </si>
  <si>
    <t>896</t>
  </si>
  <si>
    <t>1856</t>
  </si>
  <si>
    <t>449</t>
  </si>
  <si>
    <t>Relay</t>
  </si>
  <si>
    <t>1472</t>
  </si>
  <si>
    <t>1504</t>
  </si>
  <si>
    <t>1536</t>
  </si>
  <si>
    <t>Src Sel</t>
  </si>
  <si>
    <t>Input</t>
  </si>
  <si>
    <t>257-288</t>
  </si>
  <si>
    <t>1648</t>
  </si>
  <si>
    <t>1345-1376</t>
  </si>
  <si>
    <r>
      <t xml:space="preserve">OptoCough
</t>
    </r>
    <r>
      <rPr>
        <i/>
        <sz val="10"/>
        <color indexed="8"/>
        <rFont val="Arial"/>
        <family val="0"/>
      </rPr>
      <t>Opto #</t>
    </r>
  </si>
  <si>
    <r>
      <t xml:space="preserve">Cue
</t>
    </r>
    <r>
      <rPr>
        <i/>
        <sz val="10"/>
        <color indexed="8"/>
        <rFont val="Arial"/>
        <family val="0"/>
      </rPr>
      <t>Opto #</t>
    </r>
  </si>
  <si>
    <t>Consoles</t>
  </si>
  <si>
    <t>Addr 0</t>
  </si>
  <si>
    <t>Router</t>
  </si>
  <si>
    <t>Button Assignment:</t>
  </si>
  <si>
    <t>Location</t>
  </si>
  <si>
    <t>RIOLink</t>
  </si>
  <si>
    <t>Opto Channel</t>
  </si>
  <si>
    <t>2337-2352</t>
  </si>
  <si>
    <t>2369-2400</t>
  </si>
  <si>
    <t>2369-2384</t>
  </si>
  <si>
    <t>816</t>
  </si>
  <si>
    <t>848</t>
  </si>
  <si>
    <t>880</t>
  </si>
  <si>
    <t>864</t>
  </si>
  <si>
    <t>Location Name
calculated froN #</t>
  </si>
  <si>
    <t>545-576</t>
  </si>
  <si>
    <t>1633-1664</t>
  </si>
  <si>
    <t>1345</t>
  </si>
  <si>
    <t>Module Chan Num</t>
  </si>
  <si>
    <t>769-800</t>
  </si>
  <si>
    <r>
      <t xml:space="preserve">RelayOff
</t>
    </r>
    <r>
      <rPr>
        <i/>
        <sz val="10"/>
        <color indexed="8"/>
        <rFont val="Arial"/>
        <family val="0"/>
      </rPr>
      <t>Relay #</t>
    </r>
  </si>
  <si>
    <t>1345-1360</t>
  </si>
  <si>
    <t>449-480</t>
  </si>
  <si>
    <t>1601</t>
  </si>
  <si>
    <t>2144</t>
  </si>
  <si>
    <t>2081</t>
  </si>
  <si>
    <t>912</t>
  </si>
  <si>
    <t>944</t>
  </si>
  <si>
    <t>1168</t>
  </si>
  <si>
    <t>1200</t>
  </si>
  <si>
    <t>961-976</t>
  </si>
  <si>
    <t>2017-2048</t>
  </si>
  <si>
    <r>
      <t xml:space="preserve">GPI
</t>
    </r>
    <r>
      <rPr>
        <u val="single"/>
        <sz val="10"/>
        <color indexed="8"/>
        <rFont val="Arial"/>
        <family val="0"/>
      </rPr>
      <t>0=Off</t>
    </r>
    <r>
      <rPr>
        <sz val="10"/>
        <color indexed="8"/>
        <rFont val="Arial"/>
        <family val="0"/>
      </rPr>
      <t>, 1=</t>
    </r>
    <r>
      <rPr>
        <i/>
        <sz val="10"/>
        <color indexed="8"/>
        <rFont val="Arial"/>
        <family val="0"/>
      </rPr>
      <t>Pulse, 2=Continuous</t>
    </r>
  </si>
  <si>
    <r>
      <t xml:space="preserve">AssocRelay
</t>
    </r>
    <r>
      <rPr>
        <i/>
        <sz val="6"/>
        <color indexed="8"/>
        <rFont val="Arial"/>
        <family val="0"/>
      </rPr>
      <t>Relay #</t>
    </r>
  </si>
  <si>
    <r>
      <t xml:space="preserve">RelayType
</t>
    </r>
    <r>
      <rPr>
        <u val="single"/>
        <sz val="6"/>
        <color indexed="8"/>
        <rFont val="Arial"/>
        <family val="0"/>
      </rPr>
      <t>0=</t>
    </r>
    <r>
      <rPr>
        <i/>
        <u val="single"/>
        <sz val="6"/>
        <color indexed="8"/>
        <rFont val="Arial"/>
        <family val="0"/>
      </rPr>
      <t>Off</t>
    </r>
    <r>
      <rPr>
        <i/>
        <sz val="6"/>
        <color indexed="8"/>
        <rFont val="Arial"/>
        <family val="0"/>
      </rPr>
      <t>, 1=On, 2=Mom</t>
    </r>
  </si>
  <si>
    <r>
      <t xml:space="preserve">Local Label
</t>
    </r>
    <r>
      <rPr>
        <i/>
        <sz val="6"/>
        <color indexed="8"/>
        <rFont val="Arial"/>
        <family val="0"/>
      </rPr>
      <t>8 character max</t>
    </r>
  </si>
  <si>
    <t>2305-2336</t>
  </si>
  <si>
    <t>2305-2320</t>
  </si>
  <si>
    <t>801</t>
  </si>
  <si>
    <t>833</t>
  </si>
  <si>
    <t>225-256</t>
  </si>
  <si>
    <t>33-64</t>
  </si>
  <si>
    <t>2337-2368</t>
  </si>
  <si>
    <t>Input Channel</t>
  </si>
  <si>
    <t>2177</t>
  </si>
  <si>
    <t>2209</t>
  </si>
  <si>
    <t>1761-1776</t>
  </si>
  <si>
    <t>1793-1824</t>
  </si>
  <si>
    <t>1857</t>
  </si>
  <si>
    <t>1889</t>
  </si>
  <si>
    <t>400</t>
  </si>
  <si>
    <t>272</t>
  </si>
  <si>
    <t>304</t>
  </si>
  <si>
    <t>336</t>
  </si>
  <si>
    <t>Device</t>
  </si>
  <si>
    <t>1377-1408</t>
  </si>
  <si>
    <t>1377-1392</t>
  </si>
  <si>
    <t>2032</t>
  </si>
  <si>
    <t>2064</t>
  </si>
  <si>
    <t>2096</t>
  </si>
  <si>
    <t>2128</t>
  </si>
  <si>
    <t>1089-1104</t>
  </si>
  <si>
    <t>Input Chan Num</t>
  </si>
  <si>
    <t>Output Chan Num</t>
  </si>
  <si>
    <t>2049-2064</t>
  </si>
  <si>
    <t>2081-2112</t>
  </si>
  <si>
    <t>592</t>
  </si>
  <si>
    <t>624</t>
  </si>
  <si>
    <t>Off-Line</t>
  </si>
  <si>
    <t>417-432</t>
  </si>
  <si>
    <t>481-512</t>
  </si>
  <si>
    <t>240</t>
  </si>
  <si>
    <t>161-192</t>
  </si>
  <si>
    <t>Record</t>
  </si>
  <si>
    <t>virtual opto, not physical</t>
  </si>
  <si>
    <t>1441-1472</t>
  </si>
  <si>
    <t>385-400</t>
  </si>
  <si>
    <t>416</t>
  </si>
  <si>
    <t>Type</t>
  </si>
  <si>
    <t>Salvo</t>
  </si>
  <si>
    <t>Output</t>
  </si>
  <si>
    <t>1601-1632</t>
  </si>
  <si>
    <t>1601-1616</t>
  </si>
  <si>
    <t>1728</t>
  </si>
  <si>
    <t>961</t>
  </si>
  <si>
    <t>993</t>
  </si>
  <si>
    <t>385</t>
  </si>
  <si>
    <t>417</t>
  </si>
  <si>
    <t>865</t>
  </si>
  <si>
    <t>2401-2432</t>
  </si>
  <si>
    <t>2401-2416</t>
  </si>
  <si>
    <t>2433-2464</t>
  </si>
  <si>
    <t>2433-2448</t>
  </si>
  <si>
    <t>897</t>
  </si>
  <si>
    <t>929</t>
  </si>
  <si>
    <t>929-944</t>
  </si>
  <si>
    <t>1216</t>
  </si>
  <si>
    <t>1248</t>
  </si>
  <si>
    <t>1280</t>
  </si>
  <si>
    <t>1312</t>
  </si>
  <si>
    <t>993-1024</t>
  </si>
  <si>
    <r>
      <t>Source Type</t>
    </r>
    <r>
      <rPr>
        <i/>
        <sz val="10"/>
        <color indexed="8"/>
        <rFont val="Arial"/>
        <family val="0"/>
      </rPr>
      <t xml:space="preserve">
</t>
    </r>
    <r>
      <rPr>
        <i/>
        <u val="single"/>
        <sz val="10"/>
        <color indexed="8"/>
        <rFont val="Arial"/>
        <family val="0"/>
      </rPr>
      <t>0=General</t>
    </r>
    <r>
      <rPr>
        <i/>
        <sz val="10"/>
        <color indexed="8"/>
        <rFont val="Arial"/>
        <family val="0"/>
      </rPr>
      <t>, 1=Mic, 2=Mix-Minus</t>
    </r>
  </si>
  <si>
    <t>1377</t>
  </si>
  <si>
    <r>
      <t>Hidden</t>
    </r>
    <r>
      <rPr>
        <sz val="10"/>
        <color indexed="8"/>
        <rFont val="Arial"/>
        <family val="0"/>
      </rPr>
      <t xml:space="preserve">
</t>
    </r>
    <r>
      <rPr>
        <u val="single"/>
        <sz val="10"/>
        <color indexed="8"/>
        <rFont val="Arial"/>
        <family val="0"/>
      </rPr>
      <t>0=No</t>
    </r>
    <r>
      <rPr>
        <sz val="10"/>
        <color indexed="8"/>
        <rFont val="Arial"/>
        <family val="0"/>
      </rPr>
      <t>, 1=Yes</t>
    </r>
  </si>
  <si>
    <t>1776</t>
  </si>
  <si>
    <t>1808</t>
  </si>
  <si>
    <t>1953-1968</t>
  </si>
  <si>
    <r>
      <t xml:space="preserve">Location Name
</t>
    </r>
    <r>
      <rPr>
        <i/>
        <sz val="10"/>
        <rFont val="Arial"/>
        <family val="0"/>
      </rPr>
      <t>calculated from #</t>
    </r>
  </si>
  <si>
    <t>1889-1920</t>
  </si>
  <si>
    <t>1889-1904</t>
  </si>
  <si>
    <t>1921-1952</t>
  </si>
  <si>
    <t>1921-1936</t>
  </si>
  <si>
    <t>1953-1984</t>
  </si>
  <si>
    <t>Frame-Slot #</t>
  </si>
  <si>
    <t>Loc'n #</t>
  </si>
  <si>
    <t>737</t>
  </si>
  <si>
    <t>769</t>
  </si>
  <si>
    <t>1600</t>
  </si>
  <si>
    <t>Headphone</t>
  </si>
  <si>
    <t>161</t>
  </si>
  <si>
    <t>193</t>
  </si>
  <si>
    <t>225</t>
  </si>
  <si>
    <t>1409-1440</t>
  </si>
  <si>
    <t>1953</t>
  </si>
  <si>
    <t>512</t>
  </si>
  <si>
    <t>833-864</t>
  </si>
  <si>
    <t>865-896</t>
  </si>
  <si>
    <t>Control Room Monitor Speaker</t>
  </si>
  <si>
    <t>673-688</t>
  </si>
  <si>
    <t>705-720</t>
  </si>
  <si>
    <t>737-752</t>
  </si>
  <si>
    <t>769-784</t>
  </si>
  <si>
    <t>1985</t>
  </si>
  <si>
    <t>2017</t>
  </si>
  <si>
    <t>2049</t>
  </si>
  <si>
    <t>673-704</t>
  </si>
  <si>
    <t>1089</t>
  </si>
  <si>
    <t>768</t>
  </si>
  <si>
    <t>800</t>
  </si>
  <si>
    <t>2049-2080</t>
  </si>
  <si>
    <t>560</t>
  </si>
  <si>
    <t>2113</t>
  </si>
  <si>
    <t>2145</t>
  </si>
  <si>
    <t>Module Opto Num</t>
  </si>
  <si>
    <t>Opto Chan Num</t>
  </si>
  <si>
    <t>1441-1456</t>
  </si>
  <si>
    <t>1025</t>
  </si>
  <si>
    <t>1697</t>
  </si>
  <si>
    <t>1729</t>
  </si>
  <si>
    <t>1761</t>
  </si>
  <si>
    <t>1793</t>
  </si>
  <si>
    <t>1825</t>
  </si>
  <si>
    <r>
      <t xml:space="preserve">Opto Off LED
</t>
    </r>
    <r>
      <rPr>
        <i/>
        <sz val="10"/>
        <color indexed="8"/>
        <rFont val="Arial"/>
        <family val="0"/>
      </rPr>
      <t>Opto #</t>
    </r>
  </si>
  <si>
    <t>undefined</t>
  </si>
  <si>
    <t>Program</t>
  </si>
  <si>
    <t>897-912</t>
  </si>
  <si>
    <t>289-320</t>
  </si>
  <si>
    <t>368</t>
  </si>
  <si>
    <t>1505-1520</t>
  </si>
  <si>
    <t>1840</t>
  </si>
  <si>
    <t>Digital Input</t>
  </si>
  <si>
    <t>673</t>
  </si>
  <si>
    <t>1153-1168</t>
  </si>
  <si>
    <t>2113-2128</t>
  </si>
  <si>
    <t>2145-2176</t>
  </si>
  <si>
    <t>128</t>
  </si>
  <si>
    <t>160</t>
  </si>
  <si>
    <t>641-656</t>
  </si>
  <si>
    <t>528</t>
  </si>
  <si>
    <t>481</t>
  </si>
  <si>
    <t>672</t>
  </si>
  <si>
    <t>Undef</t>
  </si>
  <si>
    <t>1153-1184</t>
  </si>
  <si>
    <t>193-224</t>
  </si>
  <si>
    <t>1584</t>
  </si>
  <si>
    <r>
      <t xml:space="preserve">Notes
</t>
    </r>
    <r>
      <rPr>
        <i/>
        <sz val="10"/>
        <color indexed="8"/>
        <rFont val="Arial"/>
        <family val="0"/>
      </rPr>
      <t>256 character max</t>
    </r>
  </si>
  <si>
    <t>1633-1648</t>
  </si>
  <si>
    <t>1409-1424</t>
  </si>
  <si>
    <t>577-608</t>
  </si>
  <si>
    <t>609-640</t>
  </si>
  <si>
    <t>641-672</t>
  </si>
  <si>
    <t>832</t>
  </si>
  <si>
    <t>1184</t>
  </si>
  <si>
    <t>KRL</t>
  </si>
  <si>
    <t>Relay Chan Num</t>
  </si>
  <si>
    <t>virtual relay, not physical</t>
  </si>
  <si>
    <r>
      <t xml:space="preserve">Utility-Switch
</t>
    </r>
    <r>
      <rPr>
        <i/>
        <sz val="6"/>
        <color indexed="8"/>
        <rFont val="Arial"/>
        <family val="0"/>
      </rPr>
      <t>0=Post, 
1=Pre</t>
    </r>
  </si>
  <si>
    <r>
      <t xml:space="preserve">Utility-Fader
</t>
    </r>
    <r>
      <rPr>
        <i/>
        <sz val="6"/>
        <color indexed="8"/>
        <rFont val="Arial"/>
        <family val="0"/>
      </rPr>
      <t>0=Post, 
1=Pre</t>
    </r>
  </si>
  <si>
    <t>Mix-Minus</t>
  </si>
  <si>
    <t>1505</t>
  </si>
  <si>
    <t>1232</t>
  </si>
  <si>
    <t>1264</t>
  </si>
  <si>
    <t>1744</t>
  </si>
  <si>
    <r>
      <t xml:space="preserve">Location Name
</t>
    </r>
    <r>
      <rPr>
        <i/>
        <sz val="10"/>
        <rFont val="Arial"/>
        <family val="0"/>
      </rPr>
      <t>16 characters max</t>
    </r>
  </si>
  <si>
    <t>544</t>
  </si>
  <si>
    <t>576</t>
  </si>
  <si>
    <r>
      <t xml:space="preserve">Linked
</t>
    </r>
    <r>
      <rPr>
        <u val="single"/>
        <sz val="6"/>
        <color indexed="8"/>
        <rFont val="Arial"/>
        <family val="0"/>
      </rPr>
      <t>0=</t>
    </r>
    <r>
      <rPr>
        <i/>
        <u val="single"/>
        <sz val="6"/>
        <color indexed="8"/>
        <rFont val="Arial"/>
        <family val="0"/>
      </rPr>
      <t>Mono</t>
    </r>
    <r>
      <rPr>
        <i/>
        <sz val="6"/>
        <color indexed="8"/>
        <rFont val="Arial"/>
        <family val="0"/>
      </rPr>
      <t>, 1=Stereo, 3=Mono LR Sum</t>
    </r>
  </si>
  <si>
    <t>1633</t>
  </si>
  <si>
    <t>1328</t>
  </si>
  <si>
    <t>1360</t>
  </si>
  <si>
    <t>1392</t>
  </si>
  <si>
    <t>704</t>
  </si>
  <si>
    <t>736</t>
  </si>
  <si>
    <t>1376</t>
  </si>
  <si>
    <t>1456</t>
  </si>
  <si>
    <t>656</t>
  </si>
  <si>
    <t>688</t>
  </si>
  <si>
    <t>609-624</t>
  </si>
  <si>
    <t>289-304</t>
  </si>
  <si>
    <t>705</t>
  </si>
  <si>
    <t>321</t>
  </si>
  <si>
    <t>2080</t>
  </si>
  <si>
    <t>1936</t>
  </si>
  <si>
    <t>1968</t>
  </si>
  <si>
    <t xml:space="preserve"> </t>
  </si>
  <si>
    <t>RS232</t>
  </si>
  <si>
    <t>A Onair</t>
  </si>
  <si>
    <t>start</t>
  </si>
  <si>
    <t>A Timer+</t>
  </si>
  <si>
    <t>TOC</t>
  </si>
  <si>
    <t>Blank</t>
  </si>
  <si>
    <t>Guest Headphones</t>
  </si>
  <si>
    <t>{A MonSp</t>
  </si>
  <si>
    <t>{A HPGst</t>
  </si>
  <si>
    <t>A HPGst</t>
  </si>
  <si>
    <t>MonSpk</t>
  </si>
  <si>
    <t>HPGst</t>
  </si>
  <si>
    <t>blank</t>
  </si>
  <si>
    <t>0</t>
  </si>
  <si>
    <t>D</t>
  </si>
  <si>
    <t>OFFLINE</t>
  </si>
  <si>
    <t>PGM</t>
  </si>
  <si>
    <t>{pgm</t>
  </si>
  <si>
    <t>Meter2&gt;</t>
  </si>
  <si>
    <t>{mtr2</t>
  </si>
  <si>
    <t>{A OFFL</t>
  </si>
  <si>
    <t>Mirror</t>
  </si>
  <si>
    <t>Caller 1</t>
  </si>
  <si>
    <t>Caller 2</t>
  </si>
  <si>
    <t>M12</t>
  </si>
  <si>
    <t>M20</t>
  </si>
  <si>
    <t>M28</t>
  </si>
  <si>
    <t>B</t>
  </si>
  <si>
    <t>Telos</t>
  </si>
  <si>
    <t>CCM</t>
  </si>
  <si>
    <t>dual</t>
  </si>
  <si>
    <t>AUD</t>
  </si>
  <si>
    <t>HP OP</t>
  </si>
  <si>
    <t>{HP OP</t>
  </si>
  <si>
    <t>VoxPro</t>
  </si>
  <si>
    <t>{A Rem1</t>
  </si>
  <si>
    <t>A VxP+</t>
  </si>
  <si>
    <t>A VxP-</t>
  </si>
  <si>
    <t>VxPro play from cue</t>
  </si>
  <si>
    <t>Vxpro stop</t>
  </si>
  <si>
    <t>OFFL</t>
  </si>
  <si>
    <t>Minput</t>
  </si>
  <si>
    <t>MCRM</t>
  </si>
  <si>
    <t>TAKE</t>
  </si>
  <si>
    <t>Button 7</t>
  </si>
  <si>
    <t>Button 8</t>
  </si>
  <si>
    <t>MRCM</t>
  </si>
  <si>
    <t>MCCM</t>
  </si>
  <si>
    <t>meter</t>
  </si>
  <si>
    <t>monitor</t>
  </si>
  <si>
    <t>Turret</t>
  </si>
  <si>
    <t>gpio</t>
  </si>
  <si>
    <t>Block 
and Side</t>
  </si>
  <si>
    <t>Krone
Pair number</t>
  </si>
  <si>
    <t>B1L</t>
  </si>
  <si>
    <t>B1R</t>
  </si>
  <si>
    <t>B2L</t>
  </si>
  <si>
    <t>B2R</t>
  </si>
  <si>
    <t>B3R</t>
  </si>
  <si>
    <t>B3L</t>
  </si>
  <si>
    <t>MClass</t>
  </si>
  <si>
    <t>Slots 1-4</t>
  </si>
  <si>
    <t>Slots 5-8</t>
  </si>
  <si>
    <t>Slots 9-12</t>
  </si>
  <si>
    <t>Slots 13-16</t>
  </si>
  <si>
    <t>Frame (1-8)</t>
  </si>
  <si>
    <t>Single RIO labeling for KRONEs</t>
  </si>
  <si>
    <t>Slot in Frame (1-16)</t>
  </si>
  <si>
    <t>Enter Frame # and Slot # in B1 &amp; B2.</t>
  </si>
  <si>
    <t>Print at xx% (based on my Xerox Docuprint N17)</t>
  </si>
  <si>
    <t>Discard unused (AA or DA) in/out labels</t>
  </si>
  <si>
    <t>analog
sources</t>
  </si>
  <si>
    <t>AES
sources</t>
  </si>
  <si>
    <t>analog
dest'ns</t>
  </si>
  <si>
    <t>AES
dest'ns</t>
  </si>
  <si>
    <t>Optos</t>
  </si>
  <si>
    <t>Relays</t>
  </si>
  <si>
    <t>RS485</t>
  </si>
  <si>
    <t>GND</t>
  </si>
  <si>
    <t>V+</t>
  </si>
  <si>
    <t>+</t>
  </si>
  <si>
    <t>-</t>
  </si>
  <si>
    <t>1+ &amp; 2-
org pair</t>
  </si>
  <si>
    <t>3+ &amp; 6-
grn pair</t>
  </si>
  <si>
    <t>5+ &amp; 4-
blue pair</t>
  </si>
  <si>
    <t>7+ &amp; 8-
brn pair</t>
  </si>
  <si>
    <t>Grounds on pairs 1,4,7,10,13</t>
  </si>
  <si>
    <t>Grounds on pairs 1,4,7,10,13,16,19,22,25</t>
  </si>
  <si>
    <t>Grounds on pairs 26,29,32,35,38,41,44,47,50</t>
  </si>
  <si>
    <t>Grounds on pairs 26,29,32,35,38</t>
  </si>
  <si>
    <t>AES left</t>
  </si>
  <si>
    <t>AES right</t>
  </si>
  <si>
    <t>Analog left</t>
  </si>
  <si>
    <t>analog right</t>
  </si>
  <si>
    <t>Left</t>
  </si>
  <si>
    <t xml:space="preserve">Block D1 </t>
  </si>
  <si>
    <t>LH</t>
  </si>
  <si>
    <t xml:space="preserve">Analog Block - single (mono) audio per pair
Ground on pairs 1,4,7,10,13,16,19,22,25 </t>
  </si>
  <si>
    <t>AES Block - 2 channels per pair
Ground on pairs  1,4,7,10,13,16,19,22,25</t>
  </si>
  <si>
    <t>Block D1</t>
  </si>
  <si>
    <t>RH</t>
  </si>
  <si>
    <t>AES Block - 2 channels per pair
Ground on pairs 26,29,32,35,38,41,44,47,50</t>
  </si>
  <si>
    <t>Analog Block - single (mono) audio per pair
Ground on pairs 26,29,32,35,38,41,44,47,50</t>
  </si>
  <si>
    <t>Block D2</t>
  </si>
  <si>
    <t>Right</t>
  </si>
  <si>
    <t>Relay Block - N.O. Closure per pair
Ground on pairs 26,29,32,35,38,41,44,47,50</t>
  </si>
  <si>
    <t xml:space="preserve">Opto Block - +5 and Ground on 
pairs 1,4,7,10,13,16,19,22,25 </t>
  </si>
  <si>
    <r>
      <t xml:space="preserve">Mic
</t>
    </r>
    <r>
      <rPr>
        <sz val="10"/>
        <color indexed="8"/>
        <rFont val="Arial"/>
        <family val="2"/>
      </rPr>
      <t>Chan #</t>
    </r>
  </si>
  <si>
    <r>
      <t xml:space="preserve">Monitor Spkr
</t>
    </r>
    <r>
      <rPr>
        <sz val="10"/>
        <color indexed="8"/>
        <rFont val="Arial"/>
        <family val="2"/>
      </rPr>
      <t>Chan #</t>
    </r>
  </si>
  <si>
    <r>
      <t xml:space="preserve">Cue Spkr
</t>
    </r>
    <r>
      <rPr>
        <sz val="10"/>
        <color indexed="8"/>
        <rFont val="Arial"/>
        <family val="2"/>
      </rPr>
      <t>Chan #</t>
    </r>
  </si>
  <si>
    <r>
      <t xml:space="preserve">Cue Bus
</t>
    </r>
    <r>
      <rPr>
        <sz val="10"/>
        <color indexed="8"/>
        <rFont val="Arial"/>
        <family val="2"/>
      </rPr>
      <t>Chan #</t>
    </r>
  </si>
  <si>
    <r>
      <t xml:space="preserve">Cue Src
</t>
    </r>
    <r>
      <rPr>
        <sz val="10"/>
        <color indexed="8"/>
        <rFont val="Arial"/>
        <family val="2"/>
      </rPr>
      <t>Chan #</t>
    </r>
  </si>
  <si>
    <r>
      <t xml:space="preserve">Talkback Bus
</t>
    </r>
    <r>
      <rPr>
        <sz val="10"/>
        <color indexed="8"/>
        <rFont val="Arial"/>
        <family val="2"/>
      </rPr>
      <t>Chan #</t>
    </r>
  </si>
  <si>
    <r>
      <t xml:space="preserve">Talkback Src
</t>
    </r>
    <r>
      <rPr>
        <sz val="10"/>
        <color indexed="8"/>
        <rFont val="Arial"/>
        <family val="2"/>
      </rPr>
      <t>Chan #</t>
    </r>
  </si>
  <si>
    <r>
      <t xml:space="preserve">HP Output
</t>
    </r>
    <r>
      <rPr>
        <sz val="10"/>
        <color indexed="8"/>
        <rFont val="Arial"/>
        <family val="2"/>
      </rPr>
      <t>Chan #</t>
    </r>
  </si>
  <si>
    <r>
      <t xml:space="preserve">HP Bus
</t>
    </r>
    <r>
      <rPr>
        <sz val="10"/>
        <color indexed="8"/>
        <rFont val="Arial"/>
        <family val="2"/>
      </rPr>
      <t>Chan #</t>
    </r>
  </si>
  <si>
    <r>
      <t xml:space="preserve">HP Source
</t>
    </r>
    <r>
      <rPr>
        <sz val="10"/>
        <color indexed="8"/>
        <rFont val="Arial"/>
        <family val="2"/>
      </rPr>
      <t>Chan #</t>
    </r>
  </si>
  <si>
    <r>
      <t xml:space="preserve">Source Select Lock Out
</t>
    </r>
    <r>
      <rPr>
        <u val="single"/>
        <sz val="10"/>
        <color indexed="8"/>
        <rFont val="Arial"/>
        <family val="0"/>
      </rPr>
      <t>0=No</t>
    </r>
    <r>
      <rPr>
        <sz val="10"/>
        <color indexed="8"/>
        <rFont val="Arial"/>
        <family val="2"/>
      </rPr>
      <t>, 1=Yes</t>
    </r>
  </si>
  <si>
    <r>
      <t xml:space="preserve">Cancel Cue
</t>
    </r>
    <r>
      <rPr>
        <u val="single"/>
        <sz val="10"/>
        <color indexed="8"/>
        <rFont val="Arial"/>
        <family val="0"/>
      </rPr>
      <t>0=No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1=Yes</t>
    </r>
  </si>
  <si>
    <r>
      <t xml:space="preserve">Cue Type
</t>
    </r>
    <r>
      <rPr>
        <u val="single"/>
        <sz val="10"/>
        <color indexed="8"/>
        <rFont val="Arial"/>
        <family val="0"/>
      </rPr>
      <t>0=No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>1=Yes</t>
    </r>
  </si>
  <si>
    <r>
      <t xml:space="preserve">Timer Stop
</t>
    </r>
    <r>
      <rPr>
        <sz val="10"/>
        <color indexed="8"/>
        <rFont val="Arial"/>
        <family val="2"/>
      </rPr>
      <t>Relay #</t>
    </r>
  </si>
  <si>
    <r>
      <t xml:space="preserve">Timer Reset
</t>
    </r>
    <r>
      <rPr>
        <sz val="10"/>
        <color indexed="8"/>
        <rFont val="Arial"/>
        <family val="2"/>
      </rPr>
      <t>Relay #</t>
    </r>
  </si>
  <si>
    <r>
      <t xml:space="preserve">Timer External Reset
</t>
    </r>
    <r>
      <rPr>
        <sz val="10"/>
        <color indexed="8"/>
        <rFont val="Arial"/>
        <family val="2"/>
      </rPr>
      <t>Relay #</t>
    </r>
  </si>
  <si>
    <r>
      <t xml:space="preserve">Meter #1
</t>
    </r>
    <r>
      <rPr>
        <sz val="10"/>
        <color indexed="8"/>
        <rFont val="Arial"/>
        <family val="2"/>
      </rPr>
      <t>Output #</t>
    </r>
  </si>
  <si>
    <r>
      <t xml:space="preserve">Meter #2
</t>
    </r>
    <r>
      <rPr>
        <sz val="10"/>
        <color indexed="8"/>
        <rFont val="Arial"/>
        <family val="2"/>
      </rPr>
      <t>Output #</t>
    </r>
  </si>
  <si>
    <r>
      <t xml:space="preserve">Meter #3
</t>
    </r>
    <r>
      <rPr>
        <sz val="10"/>
        <color indexed="8"/>
        <rFont val="Arial"/>
        <family val="2"/>
      </rPr>
      <t>Output #</t>
    </r>
  </si>
  <si>
    <r>
      <t xml:space="preserve">Meter #4
</t>
    </r>
    <r>
      <rPr>
        <sz val="10"/>
        <color indexed="8"/>
        <rFont val="Arial"/>
        <family val="2"/>
      </rPr>
      <t>Output #</t>
    </r>
  </si>
  <si>
    <r>
      <t xml:space="preserve">Meter #5
</t>
    </r>
    <r>
      <rPr>
        <sz val="10"/>
        <color indexed="8"/>
        <rFont val="Arial"/>
        <family val="2"/>
      </rPr>
      <t>Output #</t>
    </r>
  </si>
  <si>
    <t>Source</t>
  </si>
  <si>
    <t>Block</t>
  </si>
  <si>
    <t>Destination</t>
  </si>
  <si>
    <t>Opto/Relay</t>
  </si>
  <si>
    <t>(opt)</t>
  </si>
  <si>
    <t>1st Micslot</t>
  </si>
  <si>
    <t>COUGH</t>
  </si>
  <si>
    <t>CUEMIX</t>
  </si>
  <si>
    <t>AIR
MON</t>
  </si>
  <si>
    <t>PRE
Delay</t>
  </si>
  <si>
    <t>AIR</t>
  </si>
  <si>
    <t>6 - Mics</t>
  </si>
  <si>
    <t>4 - CD Players</t>
  </si>
  <si>
    <t>1- BSI Opt-X Automation system - configured for 4 pots</t>
  </si>
  <si>
    <t>1 - VoxPro</t>
  </si>
  <si>
    <t>1 - 360 Instant Replay</t>
  </si>
  <si>
    <t>1 - Telos NX-12 Phone Hybrid</t>
  </si>
  <si>
    <t>1 - Teles Xtreme ISDN Codec</t>
  </si>
  <si>
    <t>AES 1   BSI Automation In</t>
  </si>
  <si>
    <t>right</t>
  </si>
  <si>
    <t xml:space="preserve">             Right Ch. B</t>
  </si>
  <si>
    <t>BSI PB2</t>
  </si>
  <si>
    <t>BSI 2</t>
  </si>
  <si>
    <t>AES 2    BSI Automation In</t>
  </si>
  <si>
    <t>BSI PB3</t>
  </si>
  <si>
    <t>BSI 3</t>
  </si>
  <si>
    <t>AES 3    BSI Automation In</t>
  </si>
  <si>
    <t>BSI PB4</t>
  </si>
  <si>
    <t>BSI 4</t>
  </si>
  <si>
    <t>AES 4    BSI Automation In</t>
  </si>
  <si>
    <t>ISDN</t>
  </si>
  <si>
    <t>ISDN 1</t>
  </si>
  <si>
    <t>AES 5    BSI Automation In</t>
  </si>
  <si>
    <t>Phone1</t>
  </si>
  <si>
    <t>AES 6   Phone 1 on Ch. A</t>
  </si>
  <si>
    <t>Phone2</t>
  </si>
  <si>
    <t xml:space="preserve">            Phone 2 on Ch. B</t>
  </si>
  <si>
    <t>InstRply</t>
  </si>
  <si>
    <t>AES 7   Instant replay</t>
  </si>
  <si>
    <t>{InstRply</t>
  </si>
  <si>
    <t xml:space="preserve">            Right Ch. B</t>
  </si>
  <si>
    <t>BSI PB1</t>
  </si>
  <si>
    <t xml:space="preserve">  MIC 1</t>
  </si>
  <si>
    <t>Analog 1</t>
  </si>
  <si>
    <t xml:space="preserve">  MIC 2</t>
  </si>
  <si>
    <t>Analog 2</t>
  </si>
  <si>
    <t xml:space="preserve">  MIC 3</t>
  </si>
  <si>
    <t>Analog 3</t>
  </si>
  <si>
    <t xml:space="preserve">  MIC 4</t>
  </si>
  <si>
    <t>Analog 4</t>
  </si>
  <si>
    <t xml:space="preserve">  MIC 5</t>
  </si>
  <si>
    <t>Analog 5</t>
  </si>
  <si>
    <t xml:space="preserve">  MIC 6</t>
  </si>
  <si>
    <t>Vox Pro</t>
  </si>
  <si>
    <t>Analog 7   Vox Pro Input</t>
  </si>
  <si>
    <t>Analog 8    Right Channel</t>
  </si>
  <si>
    <t>CD 1</t>
  </si>
  <si>
    <t>Analog 9   CD 1 In</t>
  </si>
  <si>
    <t>Analog 10    Right Ch.</t>
  </si>
  <si>
    <t>CD 2</t>
  </si>
  <si>
    <t>Analog 11  CD 2 In</t>
  </si>
  <si>
    <t>Analog 12  Right Ch.</t>
  </si>
  <si>
    <t>CD 3</t>
  </si>
  <si>
    <t>Analog 13  CD 3 In</t>
  </si>
  <si>
    <t>Analog 14  Right Ch.</t>
  </si>
  <si>
    <t>CD 4</t>
  </si>
  <si>
    <t>Analog 15  CD 4 In</t>
  </si>
  <si>
    <t>Analog 16  Right Ch.</t>
  </si>
  <si>
    <t xml:space="preserve"> PGM</t>
  </si>
  <si>
    <t>AES PGM Buss Out</t>
  </si>
  <si>
    <t xml:space="preserve">{  Pgm </t>
  </si>
  <si>
    <t xml:space="preserve">  AUD</t>
  </si>
  <si>
    <t>AES AUD Buss Out</t>
  </si>
  <si>
    <t>{  AUD</t>
  </si>
  <si>
    <t xml:space="preserve">  OFFL</t>
  </si>
  <si>
    <t>AES OFFLINE Out</t>
  </si>
  <si>
    <t>Phone 1</t>
  </si>
  <si>
    <t>AES Mix Minus to Phone 1</t>
  </si>
  <si>
    <t>Phone 2</t>
  </si>
  <si>
    <t xml:space="preserve">        Mix Minus to Phone 2 Ch. B</t>
  </si>
  <si>
    <t>BSI Rec</t>
  </si>
  <si>
    <t>AES to BSI Record input</t>
  </si>
  <si>
    <t>{BSI</t>
  </si>
  <si>
    <t xml:space="preserve">        Right Ch. B</t>
  </si>
  <si>
    <t>AES to ISDN Codec</t>
  </si>
  <si>
    <t>{ISDN</t>
  </si>
  <si>
    <t xml:space="preserve">       Right Ch. B.</t>
  </si>
  <si>
    <t>Analog PGM Buss 1</t>
  </si>
  <si>
    <t xml:space="preserve">           PGM Buss Right Ch.</t>
  </si>
  <si>
    <t>Talkback Mix Bus (n/c connected digital)</t>
  </si>
  <si>
    <t>Cue Mix Bus (n/c connected digital</t>
  </si>
  <si>
    <t>B Op  HP Out (n/c connected digital)</t>
  </si>
  <si>
    <t>Meter2 feed (n/c connected digital)</t>
  </si>
  <si>
    <t xml:space="preserve">            Right Ch.</t>
  </si>
  <si>
    <t>Analog to Vox Pro input</t>
  </si>
  <si>
    <t>right ch.</t>
  </si>
  <si>
    <t>AES Out CH. 17-24 Connect to Console DIG IN A</t>
  </si>
  <si>
    <t xml:space="preserve">These are typical system outputs </t>
  </si>
  <si>
    <t>Usually required</t>
  </si>
  <si>
    <t>Cue Spkr</t>
  </si>
  <si>
    <t>Cue MIX</t>
  </si>
  <si>
    <t>System Cue Mixing Buss`</t>
  </si>
  <si>
    <t>No Connection, System CUE Bus Output</t>
  </si>
  <si>
    <t>Monitor Module</t>
  </si>
  <si>
    <t>Sources</t>
  </si>
  <si>
    <t>Analog</t>
  </si>
  <si>
    <t>Dest'ns</t>
  </si>
  <si>
    <t>"Digital" RJ45 on RAD 84</t>
  </si>
  <si>
    <t>Feeds Meter 1 Left</t>
  </si>
  <si>
    <t>Feeds Meter 1 Right</t>
  </si>
  <si>
    <t>Feeds Monitor Module TB Bus (mono)</t>
  </si>
  <si>
    <t>Feeds Monitor Module Cue Spkr (mono)</t>
  </si>
  <si>
    <t>Feeds Monitor Module Bop HP Left</t>
  </si>
  <si>
    <t>Feeds Monitor Module Bop HP Right</t>
  </si>
  <si>
    <t>Feeds Meter 2 Left</t>
  </si>
  <si>
    <t>Feeds Meter 2 Right</t>
  </si>
  <si>
    <t>AES In</t>
  </si>
  <si>
    <t>IN</t>
  </si>
  <si>
    <t>Anlg In</t>
  </si>
  <si>
    <t>AES Out</t>
  </si>
  <si>
    <t>Anlg Out</t>
  </si>
  <si>
    <t>BSI 1</t>
  </si>
  <si>
    <t xml:space="preserve">Analog 6 </t>
  </si>
  <si>
    <t>and should not be changed</t>
  </si>
  <si>
    <t>These are system outputs to MCLASS</t>
  </si>
  <si>
    <t>CTL 1</t>
  </si>
  <si>
    <t>CTL 1 M20.2</t>
  </si>
  <si>
    <t>Mclass 20.2 16 Channel</t>
  </si>
  <si>
    <t>M20.2 16 channel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</si>
</sst>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lot &quot;#"/>
    <numFmt numFmtId="165" formatCode="&quot;       Button &quot;#"/>
    <numFmt numFmtId="166" formatCode="0_);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Take &quot;#"/>
    <numFmt numFmtId="172" formatCode="\-\ #"/>
    <numFmt numFmtId="173" formatCode="\+#"/>
  </numFmts>
  <fonts count="90">
    <font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i/>
      <u val="single"/>
      <sz val="10"/>
      <color indexed="8"/>
      <name val="Arial"/>
      <family val="0"/>
    </font>
    <font>
      <u val="single"/>
      <sz val="10"/>
      <color indexed="8"/>
      <name val="Arial"/>
      <family val="0"/>
    </font>
    <font>
      <i/>
      <sz val="10"/>
      <color indexed="12"/>
      <name val="Arial"/>
      <family val="0"/>
    </font>
    <font>
      <sz val="10"/>
      <color indexed="12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i/>
      <sz val="10"/>
      <color indexed="9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i/>
      <sz val="9"/>
      <name val="Arial"/>
      <family val="0"/>
    </font>
    <font>
      <u val="single"/>
      <sz val="6"/>
      <color indexed="8"/>
      <name val="Arial"/>
      <family val="0"/>
    </font>
    <font>
      <i/>
      <u val="single"/>
      <sz val="6"/>
      <color indexed="8"/>
      <name val="Arial"/>
      <family val="0"/>
    </font>
    <font>
      <i/>
      <sz val="6"/>
      <color indexed="8"/>
      <name val="Arial"/>
      <family val="0"/>
    </font>
    <font>
      <i/>
      <sz val="6"/>
      <name val="Arial"/>
      <family val="0"/>
    </font>
    <font>
      <sz val="6"/>
      <color indexed="8"/>
      <name val="Arial"/>
      <family val="0"/>
    </font>
    <font>
      <sz val="10"/>
      <name val="Andale Mono"/>
      <family val="0"/>
    </font>
    <font>
      <b/>
      <sz val="10"/>
      <color indexed="10"/>
      <name val="Arial"/>
      <family val="0"/>
    </font>
    <font>
      <b/>
      <sz val="12"/>
      <color indexed="18"/>
      <name val="Verdana"/>
      <family val="0"/>
    </font>
    <font>
      <b/>
      <sz val="7"/>
      <name val="Verdana"/>
      <family val="0"/>
    </font>
    <font>
      <b/>
      <i/>
      <sz val="7"/>
      <name val="Verdana"/>
      <family val="0"/>
    </font>
    <font>
      <sz val="7"/>
      <name val="Verdana"/>
      <family val="0"/>
    </font>
    <font>
      <sz val="9"/>
      <name val="Arial Narrow"/>
      <family val="0"/>
    </font>
    <font>
      <b/>
      <sz val="12"/>
      <name val="Arial"/>
      <family val="0"/>
    </font>
    <font>
      <i/>
      <sz val="9"/>
      <name val="Arial Narrow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"/>
      <name val="Swis721 Cn BT"/>
      <family val="2"/>
    </font>
    <font>
      <sz val="6"/>
      <name val="Arial"/>
      <family val="0"/>
    </font>
    <font>
      <sz val="9"/>
      <name val="Arial"/>
      <family val="0"/>
    </font>
    <font>
      <sz val="8"/>
      <name val="Swis721 BT"/>
      <family val="2"/>
    </font>
    <font>
      <sz val="6"/>
      <name val="Swis721 Cn BT"/>
      <family val="2"/>
    </font>
    <font>
      <b/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sz val="10"/>
      <color indexed="10"/>
      <name val="Andale Mono"/>
      <family val="0"/>
    </font>
    <font>
      <sz val="10"/>
      <color indexed="19"/>
      <name val="Andale Mono"/>
      <family val="0"/>
    </font>
    <font>
      <i/>
      <sz val="10"/>
      <color indexed="10"/>
      <name val="Arial"/>
      <family val="2"/>
    </font>
    <font>
      <i/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5" tint="-0.4999699890613556"/>
      <name val="Arial"/>
      <family val="2"/>
    </font>
    <font>
      <sz val="10"/>
      <color rgb="FFFF0000"/>
      <name val="Andale Mono"/>
      <family val="0"/>
    </font>
    <font>
      <sz val="10"/>
      <color theme="5" tint="-0.4999699890613556"/>
      <name val="Andale Mono"/>
      <family val="0"/>
    </font>
    <font>
      <i/>
      <sz val="10"/>
      <color rgb="FFFF0000"/>
      <name val="Arial"/>
      <family val="2"/>
    </font>
    <font>
      <i/>
      <sz val="10"/>
      <color theme="5" tint="-0.4999699890613556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ill="1" applyAlignment="1">
      <alignment horizontal="center"/>
    </xf>
    <xf numFmtId="49" fontId="3" fillId="33" borderId="13" xfId="0" applyNumberFormat="1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49" fontId="6" fillId="33" borderId="12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33" borderId="0" xfId="0" applyFill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14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 vertical="top"/>
    </xf>
    <xf numFmtId="0" fontId="14" fillId="35" borderId="0" xfId="0" applyFont="1" applyFill="1" applyAlignment="1">
      <alignment horizontal="center" vertical="center"/>
    </xf>
    <xf numFmtId="0" fontId="14" fillId="36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37" borderId="0" xfId="0" applyFont="1" applyFill="1" applyAlignment="1">
      <alignment horizontal="center" vertical="top"/>
    </xf>
    <xf numFmtId="49" fontId="0" fillId="34" borderId="0" xfId="0" applyNumberFormat="1" applyFont="1" applyFill="1" applyAlignment="1">
      <alignment horizontal="center" vertical="top"/>
    </xf>
    <xf numFmtId="49" fontId="0" fillId="34" borderId="0" xfId="0" applyNumberFormat="1" applyFont="1" applyFill="1" applyAlignment="1">
      <alignment horizontal="center" vertical="top" wrapText="1"/>
    </xf>
    <xf numFmtId="49" fontId="0" fillId="34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0" fontId="0" fillId="38" borderId="0" xfId="0" applyFont="1" applyFill="1" applyAlignment="1">
      <alignment horizontal="center" vertical="top"/>
    </xf>
    <xf numFmtId="0" fontId="14" fillId="34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left" vertical="top" wrapText="1"/>
    </xf>
    <xf numFmtId="49" fontId="0" fillId="34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9" fontId="0" fillId="34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ill="1" applyBorder="1" applyAlignment="1">
      <alignment horizontal="center" vertical="top"/>
    </xf>
    <xf numFmtId="1" fontId="0" fillId="0" borderId="0" xfId="0" applyNumberFormat="1" applyFont="1" applyFill="1" applyAlignment="1">
      <alignment horizontal="center" vertical="top" wrapText="1"/>
    </xf>
    <xf numFmtId="1" fontId="0" fillId="0" borderId="0" xfId="0" applyNumberForma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horizontal="center" vertical="top"/>
    </xf>
    <xf numFmtId="49" fontId="0" fillId="0" borderId="0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49" fontId="0" fillId="0" borderId="0" xfId="0" applyNumberFormat="1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39" borderId="16" xfId="0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 wrapText="1"/>
    </xf>
    <xf numFmtId="0" fontId="13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4" fillId="34" borderId="17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3" fillId="34" borderId="0" xfId="0" applyFont="1" applyFill="1" applyAlignment="1">
      <alignment vertical="top"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13" fillId="34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7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right" vertical="top"/>
    </xf>
    <xf numFmtId="49" fontId="0" fillId="0" borderId="0" xfId="0" applyNumberFormat="1" applyFont="1" applyFill="1" applyAlignment="1">
      <alignment horizontal="left" vertical="top"/>
    </xf>
    <xf numFmtId="0" fontId="16" fillId="33" borderId="15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wrapText="1"/>
    </xf>
    <xf numFmtId="49" fontId="17" fillId="33" borderId="12" xfId="0" applyNumberFormat="1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13" fillId="35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49" fontId="0" fillId="0" borderId="0" xfId="0" applyNumberForma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27" fillId="35" borderId="0" xfId="0" applyFont="1" applyFill="1" applyAlignment="1">
      <alignment horizontal="center" vertical="center" wrapText="1"/>
    </xf>
    <xf numFmtId="0" fontId="0" fillId="33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36" borderId="0" xfId="0" applyFont="1" applyFill="1" applyAlignment="1">
      <alignment/>
    </xf>
    <xf numFmtId="0" fontId="31" fillId="36" borderId="0" xfId="0" applyFont="1" applyFill="1" applyAlignment="1">
      <alignment horizontal="center"/>
    </xf>
    <xf numFmtId="165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 indent="1"/>
    </xf>
    <xf numFmtId="0" fontId="31" fillId="38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3" fillId="0" borderId="0" xfId="0" applyFont="1" applyAlignment="1">
      <alignment vertical="top"/>
    </xf>
    <xf numFmtId="49" fontId="0" fillId="0" borderId="0" xfId="0" applyNumberFormat="1" applyAlignment="1">
      <alignment horizontal="center" vertical="top"/>
    </xf>
    <xf numFmtId="0" fontId="6" fillId="40" borderId="0" xfId="0" applyFont="1" applyFill="1" applyAlignment="1">
      <alignment horizontal="left" vertical="top"/>
    </xf>
    <xf numFmtId="0" fontId="6" fillId="39" borderId="16" xfId="0" applyFont="1" applyFill="1" applyBorder="1" applyAlignment="1">
      <alignment horizontal="center" vertical="top"/>
    </xf>
    <xf numFmtId="49" fontId="6" fillId="40" borderId="0" xfId="0" applyNumberFormat="1" applyFont="1" applyFill="1" applyAlignment="1">
      <alignment horizontal="left" vertical="top"/>
    </xf>
    <xf numFmtId="0" fontId="3" fillId="40" borderId="0" xfId="0" applyFont="1" applyFill="1" applyAlignment="1">
      <alignment horizontal="left" vertical="top"/>
    </xf>
    <xf numFmtId="49" fontId="1" fillId="40" borderId="0" xfId="0" applyNumberFormat="1" applyFont="1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13" fillId="35" borderId="0" xfId="0" applyFont="1" applyFill="1" applyAlignment="1">
      <alignment horizontal="left" vertical="center"/>
    </xf>
    <xf numFmtId="0" fontId="13" fillId="35" borderId="0" xfId="0" applyFont="1" applyFill="1" applyAlignment="1">
      <alignment/>
    </xf>
    <xf numFmtId="49" fontId="0" fillId="0" borderId="0" xfId="0" applyNumberFormat="1" applyAlignment="1">
      <alignment horizontal="left" vertical="top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33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5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0" borderId="0" xfId="58" applyFont="1" applyFill="1">
      <alignment/>
      <protection/>
    </xf>
    <xf numFmtId="0" fontId="0" fillId="0" borderId="0" xfId="58">
      <alignment/>
      <protection/>
    </xf>
    <xf numFmtId="0" fontId="7" fillId="33" borderId="0" xfId="0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6" fillId="0" borderId="0" xfId="0" applyNumberFormat="1" applyFont="1" applyAlignment="1">
      <alignment horizontal="center" vertical="center"/>
    </xf>
    <xf numFmtId="0" fontId="0" fillId="41" borderId="0" xfId="0" applyFill="1" applyAlignment="1">
      <alignment/>
    </xf>
    <xf numFmtId="0" fontId="31" fillId="0" borderId="18" xfId="0" applyFont="1" applyFill="1" applyBorder="1" applyAlignment="1">
      <alignment horizontal="center"/>
    </xf>
    <xf numFmtId="0" fontId="31" fillId="38" borderId="18" xfId="0" applyFont="1" applyFill="1" applyBorder="1" applyAlignment="1">
      <alignment horizontal="center"/>
    </xf>
    <xf numFmtId="171" fontId="29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0" fillId="42" borderId="0" xfId="0" applyFill="1" applyAlignment="1">
      <alignment horizontal="left"/>
    </xf>
    <xf numFmtId="0" fontId="0" fillId="0" borderId="0" xfId="0" applyAlignment="1">
      <alignment horizontal="right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0" borderId="19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8" fillId="0" borderId="20" xfId="0" applyFont="1" applyBorder="1" applyAlignment="1">
      <alignment horizontal="center" wrapText="1"/>
    </xf>
    <xf numFmtId="0" fontId="38" fillId="0" borderId="19" xfId="0" applyFont="1" applyBorder="1" applyAlignment="1">
      <alignment horizontal="center"/>
    </xf>
    <xf numFmtId="172" fontId="35" fillId="0" borderId="19" xfId="0" applyNumberFormat="1" applyFont="1" applyBorder="1" applyAlignment="1">
      <alignment horizontal="left"/>
    </xf>
    <xf numFmtId="172" fontId="39" fillId="0" borderId="21" xfId="0" applyNumberFormat="1" applyFont="1" applyBorder="1" applyAlignment="1">
      <alignment horizontal="left"/>
    </xf>
    <xf numFmtId="172" fontId="39" fillId="0" borderId="21" xfId="0" applyNumberFormat="1" applyFont="1" applyBorder="1" applyAlignment="1">
      <alignment horizontal="right"/>
    </xf>
    <xf numFmtId="173" fontId="40" fillId="0" borderId="22" xfId="0" applyNumberFormat="1" applyFont="1" applyBorder="1" applyAlignment="1">
      <alignment horizontal="left"/>
    </xf>
    <xf numFmtId="173" fontId="40" fillId="0" borderId="22" xfId="0" applyNumberFormat="1" applyFont="1" applyBorder="1" applyAlignment="1">
      <alignment horizontal="right"/>
    </xf>
    <xf numFmtId="173" fontId="0" fillId="0" borderId="23" xfId="0" applyNumberFormat="1" applyBorder="1" applyAlignment="1">
      <alignment horizontal="center"/>
    </xf>
    <xf numFmtId="173" fontId="37" fillId="0" borderId="24" xfId="0" applyNumberFormat="1" applyFont="1" applyBorder="1" applyAlignment="1">
      <alignment horizontal="left" shrinkToFit="1"/>
    </xf>
    <xf numFmtId="173" fontId="0" fillId="0" borderId="19" xfId="0" applyNumberFormat="1" applyBorder="1" applyAlignment="1">
      <alignment horizontal="right"/>
    </xf>
    <xf numFmtId="172" fontId="40" fillId="0" borderId="22" xfId="0" applyNumberFormat="1" applyFont="1" applyBorder="1" applyAlignment="1">
      <alignment horizontal="left"/>
    </xf>
    <xf numFmtId="172" fontId="40" fillId="0" borderId="22" xfId="0" applyNumberFormat="1" applyFont="1" applyBorder="1" applyAlignment="1">
      <alignment horizontal="right"/>
    </xf>
    <xf numFmtId="172" fontId="0" fillId="0" borderId="25" xfId="0" applyNumberFormat="1" applyBorder="1" applyAlignment="1">
      <alignment horizontal="center"/>
    </xf>
    <xf numFmtId="172" fontId="0" fillId="0" borderId="21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173" fontId="39" fillId="0" borderId="22" xfId="0" applyNumberFormat="1" applyFont="1" applyBorder="1" applyAlignment="1">
      <alignment horizontal="left"/>
    </xf>
    <xf numFmtId="173" fontId="39" fillId="0" borderId="22" xfId="0" applyNumberFormat="1" applyFont="1" applyBorder="1" applyAlignment="1">
      <alignment horizontal="right"/>
    </xf>
    <xf numFmtId="173" fontId="35" fillId="0" borderId="22" xfId="0" applyNumberFormat="1" applyFont="1" applyBorder="1" applyAlignment="1">
      <alignment horizontal="left"/>
    </xf>
    <xf numFmtId="172" fontId="39" fillId="0" borderId="22" xfId="0" applyNumberFormat="1" applyFont="1" applyBorder="1" applyAlignment="1">
      <alignment horizontal="left"/>
    </xf>
    <xf numFmtId="172" fontId="35" fillId="0" borderId="21" xfId="0" applyNumberFormat="1" applyFont="1" applyBorder="1" applyAlignment="1">
      <alignment horizontal="left"/>
    </xf>
    <xf numFmtId="49" fontId="35" fillId="0" borderId="22" xfId="0" applyNumberFormat="1" applyFont="1" applyBorder="1" applyAlignment="1">
      <alignment horizontal="left"/>
    </xf>
    <xf numFmtId="49" fontId="35" fillId="0" borderId="21" xfId="0" applyNumberFormat="1" applyFont="1" applyBorder="1" applyAlignment="1">
      <alignment horizontal="left"/>
    </xf>
    <xf numFmtId="173" fontId="0" fillId="0" borderId="22" xfId="0" applyNumberFormat="1" applyBorder="1" applyAlignment="1">
      <alignment horizontal="left"/>
    </xf>
    <xf numFmtId="173" fontId="41" fillId="0" borderId="24" xfId="0" applyNumberFormat="1" applyFont="1" applyBorder="1" applyAlignment="1">
      <alignment horizontal="left"/>
    </xf>
    <xf numFmtId="172" fontId="0" fillId="0" borderId="21" xfId="0" applyNumberFormat="1" applyBorder="1" applyAlignment="1">
      <alignment horizontal="left"/>
    </xf>
    <xf numFmtId="0" fontId="0" fillId="41" borderId="0" xfId="0" applyFill="1" applyBorder="1" applyAlignment="1">
      <alignment/>
    </xf>
    <xf numFmtId="49" fontId="35" fillId="0" borderId="19" xfId="0" applyNumberFormat="1" applyFont="1" applyBorder="1" applyAlignment="1">
      <alignment horizontal="left"/>
    </xf>
    <xf numFmtId="172" fontId="0" fillId="0" borderId="19" xfId="0" applyNumberFormat="1" applyBorder="1" applyAlignment="1">
      <alignment horizontal="left"/>
    </xf>
    <xf numFmtId="172" fontId="0" fillId="0" borderId="19" xfId="0" applyNumberFormat="1" applyBorder="1" applyAlignment="1">
      <alignment horizontal="right"/>
    </xf>
    <xf numFmtId="172" fontId="39" fillId="0" borderId="22" xfId="0" applyNumberFormat="1" applyFont="1" applyBorder="1" applyAlignment="1">
      <alignment horizontal="right"/>
    </xf>
    <xf numFmtId="172" fontId="39" fillId="0" borderId="23" xfId="0" applyNumberFormat="1" applyFont="1" applyBorder="1" applyAlignment="1">
      <alignment horizontal="left"/>
    </xf>
    <xf numFmtId="172" fontId="39" fillId="0" borderId="25" xfId="0" applyNumberFormat="1" applyFont="1" applyBorder="1" applyAlignment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vertical="center" textRotation="90" wrapText="1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0" fillId="35" borderId="0" xfId="0" applyFont="1" applyFill="1" applyAlignment="1">
      <alignment vertical="center"/>
    </xf>
    <xf numFmtId="0" fontId="0" fillId="35" borderId="26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right"/>
    </xf>
    <xf numFmtId="0" fontId="38" fillId="36" borderId="10" xfId="0" applyFont="1" applyFill="1" applyBorder="1" applyAlignment="1">
      <alignment horizontal="center" wrapText="1"/>
    </xf>
    <xf numFmtId="0" fontId="38" fillId="36" borderId="19" xfId="0" applyFont="1" applyFill="1" applyBorder="1" applyAlignment="1">
      <alignment horizontal="center" wrapText="1"/>
    </xf>
    <xf numFmtId="172" fontId="39" fillId="36" borderId="21" xfId="0" applyNumberFormat="1" applyFont="1" applyFill="1" applyBorder="1" applyAlignment="1">
      <alignment horizontal="left"/>
    </xf>
    <xf numFmtId="172" fontId="39" fillId="36" borderId="21" xfId="0" applyNumberFormat="1" applyFont="1" applyFill="1" applyBorder="1" applyAlignment="1">
      <alignment horizontal="right"/>
    </xf>
    <xf numFmtId="173" fontId="40" fillId="36" borderId="22" xfId="0" applyNumberFormat="1" applyFont="1" applyFill="1" applyBorder="1" applyAlignment="1">
      <alignment horizontal="left"/>
    </xf>
    <xf numFmtId="173" fontId="40" fillId="36" borderId="22" xfId="0" applyNumberFormat="1" applyFont="1" applyFill="1" applyBorder="1" applyAlignment="1">
      <alignment horizontal="right"/>
    </xf>
    <xf numFmtId="172" fontId="40" fillId="36" borderId="22" xfId="0" applyNumberFormat="1" applyFont="1" applyFill="1" applyBorder="1" applyAlignment="1">
      <alignment horizontal="left"/>
    </xf>
    <xf numFmtId="172" fontId="40" fillId="36" borderId="22" xfId="0" applyNumberFormat="1" applyFont="1" applyFill="1" applyBorder="1" applyAlignment="1">
      <alignment horizontal="right"/>
    </xf>
    <xf numFmtId="173" fontId="39" fillId="36" borderId="22" xfId="0" applyNumberFormat="1" applyFont="1" applyFill="1" applyBorder="1" applyAlignment="1">
      <alignment horizontal="left"/>
    </xf>
    <xf numFmtId="173" fontId="39" fillId="36" borderId="22" xfId="0" applyNumberFormat="1" applyFont="1" applyFill="1" applyBorder="1" applyAlignment="1">
      <alignment horizontal="right"/>
    </xf>
    <xf numFmtId="172" fontId="39" fillId="36" borderId="22" xfId="0" applyNumberFormat="1" applyFont="1" applyFill="1" applyBorder="1" applyAlignment="1">
      <alignment horizontal="left"/>
    </xf>
    <xf numFmtId="172" fontId="39" fillId="36" borderId="22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33" fillId="0" borderId="14" xfId="0" applyFont="1" applyBorder="1" applyAlignment="1">
      <alignment vertical="center"/>
    </xf>
    <xf numFmtId="0" fontId="42" fillId="0" borderId="13" xfId="0" applyFont="1" applyBorder="1" applyAlignment="1">
      <alignment horizontal="center" vertical="center" wrapText="1"/>
    </xf>
    <xf numFmtId="0" fontId="8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57" applyFill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35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Fill="1" applyBorder="1" applyAlignment="1">
      <alignment/>
    </xf>
    <xf numFmtId="0" fontId="84" fillId="0" borderId="0" xfId="0" applyFont="1" applyFill="1" applyAlignment="1" applyProtection="1">
      <alignment horizontal="center"/>
      <protection/>
    </xf>
    <xf numFmtId="0" fontId="84" fillId="0" borderId="0" xfId="0" applyFont="1" applyAlignment="1">
      <alignment/>
    </xf>
    <xf numFmtId="0" fontId="84" fillId="0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24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6" fillId="39" borderId="2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4" xfId="0" applyFont="1" applyBorder="1" applyAlignment="1">
      <alignment wrapText="1"/>
    </xf>
    <xf numFmtId="0" fontId="0" fillId="33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0" fillId="0" borderId="14" xfId="0" applyFont="1" applyFill="1" applyBorder="1" applyAlignment="1">
      <alignment wrapText="1"/>
    </xf>
    <xf numFmtId="0" fontId="0" fillId="0" borderId="24" xfId="0" applyFont="1" applyFill="1" applyBorder="1" applyAlignment="1" applyProtection="1">
      <alignment horizontal="left" wrapText="1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10" fillId="0" borderId="30" xfId="0" applyFont="1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10" fillId="0" borderId="22" xfId="0" applyFont="1" applyFill="1" applyBorder="1" applyAlignment="1" applyProtection="1">
      <alignment horizontal="center" wrapText="1"/>
      <protection locked="0"/>
    </xf>
    <xf numFmtId="0" fontId="10" fillId="0" borderId="21" xfId="0" applyFont="1" applyFill="1" applyBorder="1" applyAlignment="1" applyProtection="1">
      <alignment horizontal="center" wrapText="1"/>
      <protection locked="0"/>
    </xf>
    <xf numFmtId="0" fontId="0" fillId="0" borderId="24" xfId="57" applyFill="1" applyBorder="1" applyAlignment="1" applyProtection="1">
      <alignment horizontal="left"/>
      <protection locked="0"/>
    </xf>
    <xf numFmtId="0" fontId="0" fillId="0" borderId="28" xfId="57" applyFill="1" applyBorder="1" applyAlignment="1" applyProtection="1">
      <alignment horizontal="left"/>
      <protection locked="0"/>
    </xf>
    <xf numFmtId="0" fontId="0" fillId="0" borderId="24" xfId="57" applyFont="1" applyFill="1" applyBorder="1" applyAlignment="1" applyProtection="1">
      <alignment horizontal="left"/>
      <protection locked="0"/>
    </xf>
    <xf numFmtId="0" fontId="0" fillId="0" borderId="28" xfId="57" applyFont="1" applyFill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6" fillId="0" borderId="10" xfId="57" applyFont="1" applyFill="1" applyBorder="1" applyProtection="1">
      <alignment/>
      <protection locked="0"/>
    </xf>
    <xf numFmtId="0" fontId="26" fillId="0" borderId="10" xfId="57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left"/>
    </xf>
    <xf numFmtId="0" fontId="83" fillId="0" borderId="10" xfId="0" applyFont="1" applyBorder="1" applyAlignment="1">
      <alignment horizontal="left"/>
    </xf>
    <xf numFmtId="0" fontId="86" fillId="0" borderId="10" xfId="0" applyFont="1" applyFill="1" applyBorder="1" applyAlignment="1" applyProtection="1">
      <alignment/>
      <protection/>
    </xf>
    <xf numFmtId="0" fontId="86" fillId="0" borderId="10" xfId="0" applyFont="1" applyFill="1" applyBorder="1" applyAlignment="1" applyProtection="1">
      <alignment/>
      <protection locked="0"/>
    </xf>
    <xf numFmtId="0" fontId="83" fillId="0" borderId="14" xfId="0" applyFont="1" applyFill="1" applyBorder="1" applyAlignment="1">
      <alignment horizontal="left" wrapText="1"/>
    </xf>
    <xf numFmtId="0" fontId="83" fillId="33" borderId="10" xfId="0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 wrapText="1"/>
    </xf>
    <xf numFmtId="0" fontId="83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3" fillId="0" borderId="10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right"/>
    </xf>
    <xf numFmtId="0" fontId="83" fillId="0" borderId="14" xfId="0" applyFont="1" applyBorder="1" applyAlignment="1">
      <alignment horizontal="left" wrapText="1"/>
    </xf>
    <xf numFmtId="0" fontId="83" fillId="0" borderId="10" xfId="0" applyFont="1" applyFill="1" applyBorder="1" applyAlignment="1">
      <alignment horizontal="center"/>
    </xf>
    <xf numFmtId="0" fontId="83" fillId="0" borderId="14" xfId="0" applyFont="1" applyFill="1" applyBorder="1" applyAlignment="1">
      <alignment horizontal="left"/>
    </xf>
    <xf numFmtId="0" fontId="84" fillId="0" borderId="14" xfId="0" applyFont="1" applyFill="1" applyBorder="1" applyAlignment="1" applyProtection="1">
      <alignment horizontal="left" wrapText="1"/>
      <protection/>
    </xf>
    <xf numFmtId="0" fontId="84" fillId="33" borderId="10" xfId="0" applyFont="1" applyFill="1" applyBorder="1" applyAlignment="1" applyProtection="1">
      <alignment horizontal="center"/>
      <protection/>
    </xf>
    <xf numFmtId="0" fontId="88" fillId="0" borderId="10" xfId="0" applyFont="1" applyFill="1" applyBorder="1" applyAlignment="1" applyProtection="1">
      <alignment horizontal="center" wrapText="1"/>
      <protection/>
    </xf>
    <xf numFmtId="0" fontId="84" fillId="0" borderId="10" xfId="0" applyFont="1" applyBorder="1" applyAlignment="1" applyProtection="1">
      <alignment horizontal="center"/>
      <protection/>
    </xf>
    <xf numFmtId="0" fontId="88" fillId="0" borderId="10" xfId="0" applyFont="1" applyBorder="1" applyAlignment="1" applyProtection="1">
      <alignment horizontal="center"/>
      <protection/>
    </xf>
    <xf numFmtId="0" fontId="84" fillId="0" borderId="10" xfId="0" applyFont="1" applyFill="1" applyBorder="1" applyAlignment="1" applyProtection="1">
      <alignment horizontal="center" wrapText="1"/>
      <protection/>
    </xf>
    <xf numFmtId="0" fontId="84" fillId="0" borderId="10" xfId="0" applyFont="1" applyFill="1" applyBorder="1" applyAlignment="1" applyProtection="1">
      <alignment horizontal="right"/>
      <protection/>
    </xf>
    <xf numFmtId="0" fontId="84" fillId="0" borderId="14" xfId="0" applyFont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84" fillId="0" borderId="14" xfId="0" applyFont="1" applyFill="1" applyBorder="1" applyAlignment="1" applyProtection="1">
      <alignment horizontal="left"/>
      <protection locked="0"/>
    </xf>
    <xf numFmtId="172" fontId="35" fillId="0" borderId="22" xfId="0" applyNumberFormat="1" applyFont="1" applyBorder="1" applyAlignment="1">
      <alignment horizontal="left"/>
    </xf>
    <xf numFmtId="172" fontId="38" fillId="36" borderId="21" xfId="0" applyNumberFormat="1" applyFont="1" applyFill="1" applyBorder="1" applyAlignment="1">
      <alignment horizontal="left"/>
    </xf>
    <xf numFmtId="172" fontId="38" fillId="0" borderId="19" xfId="0" applyNumberFormat="1" applyFont="1" applyBorder="1" applyAlignment="1">
      <alignment horizontal="left"/>
    </xf>
    <xf numFmtId="172" fontId="38" fillId="0" borderId="21" xfId="0" applyNumberFormat="1" applyFont="1" applyBorder="1" applyAlignment="1">
      <alignment horizontal="right"/>
    </xf>
    <xf numFmtId="172" fontId="38" fillId="36" borderId="22" xfId="0" applyNumberFormat="1" applyFont="1" applyFill="1" applyBorder="1" applyAlignment="1">
      <alignment horizontal="left"/>
    </xf>
    <xf numFmtId="172" fontId="35" fillId="0" borderId="22" xfId="0" applyNumberFormat="1" applyFont="1" applyBorder="1" applyAlignment="1">
      <alignment horizontal="left"/>
    </xf>
    <xf numFmtId="172" fontId="38" fillId="0" borderId="22" xfId="0" applyNumberFormat="1" applyFont="1" applyBorder="1" applyAlignment="1">
      <alignment horizontal="left"/>
    </xf>
    <xf numFmtId="172" fontId="38" fillId="0" borderId="22" xfId="0" applyNumberFormat="1" applyFont="1" applyBorder="1" applyAlignment="1">
      <alignment horizontal="right"/>
    </xf>
    <xf numFmtId="172" fontId="39" fillId="0" borderId="22" xfId="0" applyNumberFormat="1" applyFont="1" applyBorder="1" applyAlignment="1">
      <alignment horizontal="left"/>
    </xf>
    <xf numFmtId="172" fontId="35" fillId="0" borderId="22" xfId="0" applyNumberFormat="1" applyFont="1" applyBorder="1" applyAlignment="1">
      <alignment horizontal="right"/>
    </xf>
    <xf numFmtId="0" fontId="89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stinations" xfId="57"/>
    <cellStyle name="Normal_Opto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6">
    <dxf>
      <font>
        <strike/>
      </font>
      <fill>
        <patternFill patternType="lightTrellis">
          <bgColor indexed="63"/>
        </patternFill>
      </fill>
    </dxf>
    <dxf>
      <font>
        <strike/>
      </font>
      <fill>
        <patternFill patternType="lightTrellis">
          <bgColor indexed="63"/>
        </patternFill>
      </fill>
    </dxf>
    <dxf>
      <font>
        <strike/>
      </font>
      <fill>
        <patternFill patternType="lightTrellis">
          <bgColor indexed="63"/>
        </patternFill>
      </fill>
    </dxf>
    <dxf>
      <font>
        <strike/>
      </font>
      <fill>
        <patternFill patternType="lightTrellis">
          <bgColor indexed="6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ont>
        <color indexed="23"/>
      </font>
      <fill>
        <patternFill patternType="solid">
          <fgColor indexed="23"/>
          <bgColor indexed="2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PageLayoutView="0" workbookViewId="0" topLeftCell="I1">
      <selection activeCell="O9" sqref="O9"/>
    </sheetView>
  </sheetViews>
  <sheetFormatPr defaultColWidth="11.421875" defaultRowHeight="12.75"/>
  <cols>
    <col min="1" max="1" width="6.140625" style="47" customWidth="1"/>
    <col min="2" max="2" width="4.28125" style="86" customWidth="1"/>
    <col min="3" max="3" width="7.28125" style="47" customWidth="1"/>
    <col min="4" max="4" width="14.421875" style="89" bestFit="1" customWidth="1"/>
    <col min="5" max="5" width="9.8515625" style="44" customWidth="1"/>
    <col min="6" max="6" width="4.8515625" style="59" customWidth="1"/>
    <col min="7" max="7" width="4.8515625" style="62" customWidth="1"/>
    <col min="8" max="8" width="4.8515625" style="59" customWidth="1"/>
    <col min="9" max="9" width="4.8515625" style="62" customWidth="1"/>
    <col min="10" max="10" width="4.8515625" style="59" customWidth="1"/>
    <col min="11" max="11" width="4.8515625" style="62" customWidth="1"/>
    <col min="12" max="12" width="4.8515625" style="59" customWidth="1"/>
    <col min="13" max="13" width="4.8515625" style="62" customWidth="1"/>
    <col min="14" max="14" width="6.421875" style="53" customWidth="1"/>
    <col min="15" max="15" width="16.00390625" style="46" customWidth="1"/>
    <col min="16" max="16" width="24.8515625" style="46" customWidth="1"/>
    <col min="17" max="19" width="4.421875" style="53" customWidth="1"/>
    <col min="20" max="20" width="4.28125" style="53" customWidth="1"/>
    <col min="21" max="21" width="29.7109375" style="72" customWidth="1"/>
    <col min="22" max="25" width="4.421875" style="109" customWidth="1"/>
    <col min="26" max="16384" width="11.421875" style="47" customWidth="1"/>
  </cols>
  <sheetData>
    <row r="1" spans="1:25" s="78" customFormat="1" ht="45" customHeight="1" thickBot="1">
      <c r="A1" s="74" t="s">
        <v>425</v>
      </c>
      <c r="B1" s="85" t="s">
        <v>92</v>
      </c>
      <c r="C1" s="75" t="s">
        <v>217</v>
      </c>
      <c r="D1" s="88" t="s">
        <v>178</v>
      </c>
      <c r="E1" s="76" t="s">
        <v>222</v>
      </c>
      <c r="F1" s="344" t="s">
        <v>355</v>
      </c>
      <c r="G1" s="345"/>
      <c r="H1" s="344" t="s">
        <v>148</v>
      </c>
      <c r="I1" s="345"/>
      <c r="J1" s="344" t="s">
        <v>318</v>
      </c>
      <c r="K1" s="345"/>
      <c r="L1" s="344" t="s">
        <v>74</v>
      </c>
      <c r="M1" s="345"/>
      <c r="N1" s="76" t="s">
        <v>426</v>
      </c>
      <c r="O1" s="77" t="s">
        <v>316</v>
      </c>
      <c r="P1" s="77" t="s">
        <v>122</v>
      </c>
      <c r="Q1" s="76" t="s">
        <v>52</v>
      </c>
      <c r="R1" s="76" t="s">
        <v>159</v>
      </c>
      <c r="S1" s="76" t="s">
        <v>160</v>
      </c>
      <c r="T1" s="76" t="s">
        <v>51</v>
      </c>
      <c r="U1" s="107" t="s">
        <v>91</v>
      </c>
      <c r="V1" s="108" t="s">
        <v>94</v>
      </c>
      <c r="W1" s="108" t="s">
        <v>95</v>
      </c>
      <c r="X1" s="108" t="s">
        <v>97</v>
      </c>
      <c r="Y1" s="108" t="s">
        <v>96</v>
      </c>
    </row>
    <row r="2" spans="1:5" ht="12.75" hidden="1">
      <c r="A2" s="54"/>
      <c r="B2" s="71"/>
      <c r="C2" s="47" t="s">
        <v>6</v>
      </c>
      <c r="D2" s="89" t="s">
        <v>6</v>
      </c>
      <c r="E2" s="44" t="s">
        <v>75</v>
      </c>
    </row>
    <row r="3" spans="1:5" ht="12.75" hidden="1">
      <c r="A3" s="48"/>
      <c r="B3" s="71"/>
      <c r="C3" s="47" t="s">
        <v>472</v>
      </c>
      <c r="D3" s="89" t="s">
        <v>472</v>
      </c>
      <c r="E3" s="44" t="s">
        <v>264</v>
      </c>
    </row>
    <row r="4" spans="1:5" ht="12.75" hidden="1">
      <c r="A4" s="54"/>
      <c r="B4" s="71"/>
      <c r="C4" s="47" t="s">
        <v>114</v>
      </c>
      <c r="D4" s="89" t="s">
        <v>114</v>
      </c>
      <c r="E4" s="44" t="s">
        <v>75</v>
      </c>
    </row>
    <row r="5" spans="1:5" ht="12.75" hidden="1">
      <c r="A5" s="48"/>
      <c r="B5" s="71"/>
      <c r="C5" s="47" t="s">
        <v>243</v>
      </c>
      <c r="D5" s="89" t="s">
        <v>243</v>
      </c>
      <c r="E5" s="44" t="s">
        <v>264</v>
      </c>
    </row>
    <row r="6" spans="1:20" ht="13.5" hidden="1" thickBot="1">
      <c r="A6" s="40"/>
      <c r="B6" s="71"/>
      <c r="C6" s="47" t="s">
        <v>28</v>
      </c>
      <c r="D6" s="89" t="s">
        <v>317</v>
      </c>
      <c r="E6" s="44" t="s">
        <v>76</v>
      </c>
      <c r="N6" s="73"/>
      <c r="O6" s="56"/>
      <c r="P6" s="56"/>
      <c r="Q6" s="73"/>
      <c r="R6" s="73"/>
      <c r="S6" s="73"/>
      <c r="T6" s="73"/>
    </row>
    <row r="7" spans="1:21" ht="13.5" thickBot="1">
      <c r="A7" s="84">
        <v>1</v>
      </c>
      <c r="B7" s="49"/>
      <c r="C7" s="87" t="str">
        <f>"32KD Frame "&amp;A7</f>
        <v>32KD Frame 1</v>
      </c>
      <c r="D7" s="90"/>
      <c r="E7" s="49"/>
      <c r="F7" s="57"/>
      <c r="G7" s="60"/>
      <c r="H7" s="57"/>
      <c r="I7" s="60"/>
      <c r="J7" s="57"/>
      <c r="K7" s="60"/>
      <c r="L7" s="57"/>
      <c r="M7" s="60"/>
      <c r="N7" s="50"/>
      <c r="O7" s="51"/>
      <c r="P7" s="56"/>
      <c r="Q7" s="50"/>
      <c r="R7" s="50"/>
      <c r="S7" s="50"/>
      <c r="T7" s="50"/>
      <c r="U7" s="47"/>
    </row>
    <row r="8" spans="1:25" ht="12.75">
      <c r="A8" s="40">
        <v>1</v>
      </c>
      <c r="B8" s="71">
        <v>1</v>
      </c>
      <c r="C8" s="110" t="s">
        <v>495</v>
      </c>
      <c r="D8" s="91" t="s">
        <v>317</v>
      </c>
      <c r="E8" s="63" t="s">
        <v>76</v>
      </c>
      <c r="F8" s="58">
        <v>1</v>
      </c>
      <c r="G8" s="61">
        <v>32</v>
      </c>
      <c r="H8" s="58">
        <v>1</v>
      </c>
      <c r="I8" s="61">
        <v>32</v>
      </c>
      <c r="J8" s="58">
        <v>1</v>
      </c>
      <c r="K8" s="61">
        <v>16</v>
      </c>
      <c r="L8" s="58">
        <v>1</v>
      </c>
      <c r="M8" s="61">
        <v>16</v>
      </c>
      <c r="N8" s="64">
        <v>1</v>
      </c>
      <c r="O8" s="45" t="s">
        <v>780</v>
      </c>
      <c r="P8" s="56"/>
      <c r="Q8" s="53" t="s">
        <v>541</v>
      </c>
      <c r="R8" s="53" t="s">
        <v>111</v>
      </c>
      <c r="S8" s="53" t="s">
        <v>541</v>
      </c>
      <c r="T8" s="53" t="s">
        <v>111</v>
      </c>
      <c r="U8" s="72" t="str">
        <f aca="true" t="shared" si="0" ref="U8:U28">"F"&amp;$A$7&amp;"-S"&amp;$A8&amp;" "&amp;D8&amp;": "&amp;O8</f>
        <v>F1-S1 RIOLink: CTL 1</v>
      </c>
      <c r="V8" s="109">
        <f aca="true" t="shared" si="1" ref="V8:V27">IF($C8="KDI",0,IF($C8="KAI",1,IF(Q8="A",1,IF(Q8="D",0,9))))</f>
        <v>0</v>
      </c>
      <c r="W8" s="109">
        <f aca="true" t="shared" si="2" ref="W8:W27">IF($C8="KDI",0,IF($C8="KAI",1,IF(R8="A",1,IF(R8="D",0,9))))</f>
        <v>1</v>
      </c>
      <c r="X8" s="109">
        <f aca="true" t="shared" si="3" ref="X8:X27">IF($C8="KDO",0,IF($C8="KAO",1,IF(S8="A",1,IF(S8="D",0,9))))</f>
        <v>0</v>
      </c>
      <c r="Y8" s="109">
        <f aca="true" t="shared" si="4" ref="Y8:Y27">IF($C8="KDO",0,IF($C8="KAO",1,IF(T8="A",1,IF(T8="D",0,9))))</f>
        <v>1</v>
      </c>
    </row>
    <row r="9" spans="1:25" ht="12.75" customHeight="1">
      <c r="A9" s="40">
        <v>2</v>
      </c>
      <c r="B9" s="71">
        <v>2</v>
      </c>
      <c r="C9" s="110"/>
      <c r="D9" s="91"/>
      <c r="E9" s="63" t="s">
        <v>539</v>
      </c>
      <c r="F9" s="58"/>
      <c r="G9" s="61"/>
      <c r="H9" s="58"/>
      <c r="I9" s="61"/>
      <c r="J9" s="58"/>
      <c r="K9" s="61"/>
      <c r="L9" s="58"/>
      <c r="M9" s="61"/>
      <c r="N9" s="65">
        <v>0</v>
      </c>
      <c r="O9" s="45" t="str">
        <f aca="true" t="shared" si="5" ref="O9:O27">VLOOKUP(N9,Location,2,0)</f>
        <v>Undefined</v>
      </c>
      <c r="P9" s="56"/>
      <c r="U9" s="72" t="str">
        <f t="shared" si="0"/>
        <v>F1-S2 : Undefined</v>
      </c>
      <c r="V9" s="109">
        <f t="shared" si="1"/>
        <v>9</v>
      </c>
      <c r="W9" s="109">
        <f t="shared" si="2"/>
        <v>9</v>
      </c>
      <c r="X9" s="109">
        <f t="shared" si="3"/>
        <v>9</v>
      </c>
      <c r="Y9" s="109">
        <f t="shared" si="4"/>
        <v>9</v>
      </c>
    </row>
    <row r="10" spans="1:25" ht="12.75">
      <c r="A10" s="40">
        <v>3</v>
      </c>
      <c r="B10" s="71">
        <v>3</v>
      </c>
      <c r="C10" s="110"/>
      <c r="D10" s="161"/>
      <c r="E10" s="63" t="s">
        <v>539</v>
      </c>
      <c r="F10" s="58"/>
      <c r="G10" s="61"/>
      <c r="H10" s="58"/>
      <c r="I10" s="61"/>
      <c r="J10" s="58"/>
      <c r="K10" s="61"/>
      <c r="L10" s="58"/>
      <c r="M10" s="61"/>
      <c r="N10" s="65">
        <v>0</v>
      </c>
      <c r="O10" s="45" t="str">
        <f t="shared" si="5"/>
        <v>Undefined</v>
      </c>
      <c r="P10" s="56"/>
      <c r="U10" s="72" t="str">
        <f t="shared" si="0"/>
        <v>F1-S3 : Undefined</v>
      </c>
      <c r="V10" s="109">
        <f t="shared" si="1"/>
        <v>9</v>
      </c>
      <c r="W10" s="109">
        <f t="shared" si="2"/>
        <v>9</v>
      </c>
      <c r="X10" s="109">
        <f t="shared" si="3"/>
        <v>9</v>
      </c>
      <c r="Y10" s="109">
        <f t="shared" si="4"/>
        <v>9</v>
      </c>
    </row>
    <row r="11" spans="1:25" ht="12.75">
      <c r="A11" s="40">
        <v>4</v>
      </c>
      <c r="B11" s="71">
        <v>4</v>
      </c>
      <c r="C11" s="110"/>
      <c r="D11" s="161"/>
      <c r="E11" s="63" t="s">
        <v>539</v>
      </c>
      <c r="F11" s="58"/>
      <c r="G11" s="61"/>
      <c r="H11" s="58"/>
      <c r="I11" s="61"/>
      <c r="J11" s="58"/>
      <c r="K11" s="61"/>
      <c r="L11" s="58"/>
      <c r="M11" s="61"/>
      <c r="N11" s="65">
        <v>0</v>
      </c>
      <c r="O11" s="45" t="str">
        <f t="shared" si="5"/>
        <v>Undefined</v>
      </c>
      <c r="P11" s="56"/>
      <c r="U11" s="72" t="str">
        <f t="shared" si="0"/>
        <v>F1-S4 : Undefined</v>
      </c>
      <c r="V11" s="109">
        <f t="shared" si="1"/>
        <v>9</v>
      </c>
      <c r="W11" s="109">
        <f t="shared" si="2"/>
        <v>9</v>
      </c>
      <c r="X11" s="109">
        <f t="shared" si="3"/>
        <v>9</v>
      </c>
      <c r="Y11" s="109">
        <f t="shared" si="4"/>
        <v>9</v>
      </c>
    </row>
    <row r="12" spans="1:25" ht="12.75">
      <c r="A12" s="40">
        <v>5</v>
      </c>
      <c r="B12" s="71">
        <v>5</v>
      </c>
      <c r="C12" s="111"/>
      <c r="D12" s="70"/>
      <c r="E12" s="63" t="s">
        <v>539</v>
      </c>
      <c r="F12" s="58"/>
      <c r="G12" s="70"/>
      <c r="H12" s="58"/>
      <c r="I12" s="61"/>
      <c r="J12" s="58"/>
      <c r="K12" s="36"/>
      <c r="L12" s="58"/>
      <c r="M12" s="61"/>
      <c r="N12" s="65">
        <v>0</v>
      </c>
      <c r="O12" s="45" t="str">
        <f t="shared" si="5"/>
        <v>Undefined</v>
      </c>
      <c r="P12" s="56"/>
      <c r="U12" s="72" t="str">
        <f t="shared" si="0"/>
        <v>F1-S5 : Undefined</v>
      </c>
      <c r="V12" s="109">
        <f t="shared" si="1"/>
        <v>9</v>
      </c>
      <c r="W12" s="109">
        <f t="shared" si="2"/>
        <v>9</v>
      </c>
      <c r="X12" s="109">
        <f t="shared" si="3"/>
        <v>9</v>
      </c>
      <c r="Y12" s="109">
        <f t="shared" si="4"/>
        <v>9</v>
      </c>
    </row>
    <row r="13" spans="1:25" ht="12.75">
      <c r="A13" s="40">
        <v>6</v>
      </c>
      <c r="B13" s="71">
        <v>6</v>
      </c>
      <c r="C13" s="111"/>
      <c r="D13" s="162"/>
      <c r="E13" s="63" t="s">
        <v>539</v>
      </c>
      <c r="F13" s="58"/>
      <c r="G13" s="61"/>
      <c r="H13" s="58"/>
      <c r="I13" s="61"/>
      <c r="J13" s="58"/>
      <c r="K13" s="36"/>
      <c r="L13" s="58"/>
      <c r="M13" s="61"/>
      <c r="N13" s="65">
        <v>0</v>
      </c>
      <c r="O13" s="45" t="str">
        <f t="shared" si="5"/>
        <v>Undefined</v>
      </c>
      <c r="P13" s="56"/>
      <c r="U13" s="72" t="str">
        <f t="shared" si="0"/>
        <v>F1-S6 : Undefined</v>
      </c>
      <c r="V13" s="109">
        <f t="shared" si="1"/>
        <v>9</v>
      </c>
      <c r="W13" s="109">
        <f t="shared" si="2"/>
        <v>9</v>
      </c>
      <c r="X13" s="109">
        <f t="shared" si="3"/>
        <v>9</v>
      </c>
      <c r="Y13" s="109">
        <f t="shared" si="4"/>
        <v>9</v>
      </c>
    </row>
    <row r="14" spans="1:25" ht="12.75">
      <c r="A14" s="48">
        <v>7</v>
      </c>
      <c r="B14" s="71">
        <v>7</v>
      </c>
      <c r="C14" s="111"/>
      <c r="D14" s="70"/>
      <c r="E14" s="63" t="s">
        <v>539</v>
      </c>
      <c r="F14" s="58"/>
      <c r="G14" s="61"/>
      <c r="H14" s="58"/>
      <c r="I14" s="61"/>
      <c r="J14" s="36"/>
      <c r="K14" s="36"/>
      <c r="L14" s="58"/>
      <c r="M14" s="61"/>
      <c r="N14" s="65">
        <v>0</v>
      </c>
      <c r="O14" s="45" t="str">
        <f t="shared" si="5"/>
        <v>Undefined</v>
      </c>
      <c r="P14" s="56"/>
      <c r="Q14" s="73"/>
      <c r="R14" s="73"/>
      <c r="S14" s="73"/>
      <c r="U14" s="72" t="str">
        <f t="shared" si="0"/>
        <v>F1-S7 : Undefined</v>
      </c>
      <c r="V14" s="109">
        <f t="shared" si="1"/>
        <v>9</v>
      </c>
      <c r="W14" s="109">
        <f t="shared" si="2"/>
        <v>9</v>
      </c>
      <c r="X14" s="109">
        <f t="shared" si="3"/>
        <v>9</v>
      </c>
      <c r="Y14" s="109">
        <f t="shared" si="4"/>
        <v>9</v>
      </c>
    </row>
    <row r="15" spans="1:25" ht="12.75">
      <c r="A15" s="160">
        <v>8</v>
      </c>
      <c r="B15" s="71">
        <v>8</v>
      </c>
      <c r="C15" s="111"/>
      <c r="D15" s="70"/>
      <c r="E15" s="63" t="s">
        <v>539</v>
      </c>
      <c r="F15" s="58"/>
      <c r="G15" s="97"/>
      <c r="H15" s="58"/>
      <c r="I15" s="61"/>
      <c r="J15" s="58"/>
      <c r="K15" s="61"/>
      <c r="L15" s="58"/>
      <c r="M15" s="61"/>
      <c r="N15" s="65">
        <v>0</v>
      </c>
      <c r="O15" s="45" t="str">
        <f t="shared" si="5"/>
        <v>Undefined</v>
      </c>
      <c r="P15" s="56"/>
      <c r="Q15" s="73"/>
      <c r="R15" s="73"/>
      <c r="S15" s="73"/>
      <c r="U15" s="72" t="str">
        <f t="shared" si="0"/>
        <v>F1-S8 : Undefined</v>
      </c>
      <c r="V15" s="109">
        <f t="shared" si="1"/>
        <v>9</v>
      </c>
      <c r="W15" s="109">
        <f t="shared" si="2"/>
        <v>9</v>
      </c>
      <c r="X15" s="109">
        <f t="shared" si="3"/>
        <v>9</v>
      </c>
      <c r="Y15" s="109">
        <f t="shared" si="4"/>
        <v>9</v>
      </c>
    </row>
    <row r="16" spans="1:25" ht="12.75">
      <c r="A16" s="54">
        <v>9</v>
      </c>
      <c r="B16" s="71">
        <v>9</v>
      </c>
      <c r="C16" s="111"/>
      <c r="D16" s="70"/>
      <c r="E16" s="63" t="s">
        <v>539</v>
      </c>
      <c r="F16" s="58"/>
      <c r="G16" s="97"/>
      <c r="H16" s="58"/>
      <c r="I16" s="61"/>
      <c r="J16" s="58"/>
      <c r="K16" s="61"/>
      <c r="L16" s="58"/>
      <c r="M16" s="61"/>
      <c r="N16" s="64">
        <v>0</v>
      </c>
      <c r="O16" s="45" t="str">
        <f t="shared" si="5"/>
        <v>Undefined</v>
      </c>
      <c r="P16" s="56"/>
      <c r="Q16" s="73"/>
      <c r="R16" s="73"/>
      <c r="S16" s="73"/>
      <c r="U16" s="72" t="str">
        <f t="shared" si="0"/>
        <v>F1-S9 : Undefined</v>
      </c>
      <c r="V16" s="109">
        <f t="shared" si="1"/>
        <v>9</v>
      </c>
      <c r="W16" s="109">
        <f t="shared" si="2"/>
        <v>9</v>
      </c>
      <c r="X16" s="109">
        <f t="shared" si="3"/>
        <v>9</v>
      </c>
      <c r="Y16" s="109">
        <f t="shared" si="4"/>
        <v>9</v>
      </c>
    </row>
    <row r="17" spans="1:25" ht="12.75">
      <c r="A17" s="54">
        <v>10</v>
      </c>
      <c r="B17" s="71">
        <v>10</v>
      </c>
      <c r="C17" s="111"/>
      <c r="D17" s="70"/>
      <c r="E17" s="63" t="s">
        <v>539</v>
      </c>
      <c r="F17" s="58"/>
      <c r="G17" s="61"/>
      <c r="H17" s="58"/>
      <c r="I17" s="61"/>
      <c r="J17" s="58"/>
      <c r="K17" s="61"/>
      <c r="L17" s="58"/>
      <c r="M17" s="61"/>
      <c r="N17" s="64">
        <v>0</v>
      </c>
      <c r="O17" s="45" t="str">
        <f t="shared" si="5"/>
        <v>Undefined</v>
      </c>
      <c r="P17" s="56"/>
      <c r="Q17" s="73"/>
      <c r="R17" s="73"/>
      <c r="S17" s="73"/>
      <c r="U17" s="72" t="str">
        <f t="shared" si="0"/>
        <v>F1-S10 : Undefined</v>
      </c>
      <c r="V17" s="109">
        <f t="shared" si="1"/>
        <v>9</v>
      </c>
      <c r="W17" s="109">
        <f t="shared" si="2"/>
        <v>9</v>
      </c>
      <c r="X17" s="109">
        <f t="shared" si="3"/>
        <v>9</v>
      </c>
      <c r="Y17" s="109">
        <f t="shared" si="4"/>
        <v>9</v>
      </c>
    </row>
    <row r="18" spans="1:25" ht="12.75">
      <c r="A18" s="54">
        <v>11</v>
      </c>
      <c r="B18" s="71">
        <v>11</v>
      </c>
      <c r="C18" s="111"/>
      <c r="D18" s="70"/>
      <c r="E18" s="63" t="s">
        <v>539</v>
      </c>
      <c r="F18" s="58"/>
      <c r="G18" s="61"/>
      <c r="H18" s="58"/>
      <c r="I18" s="61"/>
      <c r="J18" s="58"/>
      <c r="K18" s="61"/>
      <c r="L18" s="58"/>
      <c r="M18" s="61"/>
      <c r="N18" s="64">
        <v>0</v>
      </c>
      <c r="O18" s="45" t="str">
        <f t="shared" si="5"/>
        <v>Undefined</v>
      </c>
      <c r="P18" s="144"/>
      <c r="Q18" s="73"/>
      <c r="R18" s="73"/>
      <c r="S18" s="73"/>
      <c r="U18" s="72" t="str">
        <f t="shared" si="0"/>
        <v>F1-S11 : Undefined</v>
      </c>
      <c r="V18" s="109">
        <f t="shared" si="1"/>
        <v>9</v>
      </c>
      <c r="W18" s="109">
        <f t="shared" si="2"/>
        <v>9</v>
      </c>
      <c r="X18" s="109">
        <f t="shared" si="3"/>
        <v>9</v>
      </c>
      <c r="Y18" s="109">
        <f t="shared" si="4"/>
        <v>9</v>
      </c>
    </row>
    <row r="19" spans="1:25" ht="12.75">
      <c r="A19" s="54">
        <v>12</v>
      </c>
      <c r="B19" s="71">
        <v>12</v>
      </c>
      <c r="C19" s="111"/>
      <c r="D19" s="70"/>
      <c r="E19" s="63" t="s">
        <v>539</v>
      </c>
      <c r="F19" s="58"/>
      <c r="G19" s="61"/>
      <c r="H19" s="58"/>
      <c r="I19" s="61"/>
      <c r="J19" s="58"/>
      <c r="K19" s="61"/>
      <c r="L19" s="58"/>
      <c r="M19" s="61"/>
      <c r="N19" s="64">
        <v>0</v>
      </c>
      <c r="O19" s="45" t="str">
        <f t="shared" si="5"/>
        <v>Undefined</v>
      </c>
      <c r="P19" s="56"/>
      <c r="Q19" s="73"/>
      <c r="R19" s="73"/>
      <c r="S19" s="73"/>
      <c r="U19" s="72" t="str">
        <f t="shared" si="0"/>
        <v>F1-S12 : Undefined</v>
      </c>
      <c r="V19" s="109">
        <f t="shared" si="1"/>
        <v>9</v>
      </c>
      <c r="W19" s="109">
        <f t="shared" si="2"/>
        <v>9</v>
      </c>
      <c r="X19" s="109">
        <f t="shared" si="3"/>
        <v>9</v>
      </c>
      <c r="Y19" s="109">
        <f t="shared" si="4"/>
        <v>9</v>
      </c>
    </row>
    <row r="20" spans="1:25" ht="12.75">
      <c r="A20" s="48">
        <v>13</v>
      </c>
      <c r="B20" s="71">
        <v>13</v>
      </c>
      <c r="C20" s="111"/>
      <c r="D20" s="162"/>
      <c r="E20" s="63" t="s">
        <v>539</v>
      </c>
      <c r="F20" s="58"/>
      <c r="G20" s="61"/>
      <c r="H20" s="58"/>
      <c r="I20" s="61"/>
      <c r="J20" s="58"/>
      <c r="K20" s="61"/>
      <c r="L20" s="58"/>
      <c r="M20" s="61"/>
      <c r="N20" s="64">
        <v>0</v>
      </c>
      <c r="O20" s="45" t="str">
        <f t="shared" si="5"/>
        <v>Undefined</v>
      </c>
      <c r="P20" s="56"/>
      <c r="Q20" s="73"/>
      <c r="R20" s="73"/>
      <c r="S20" s="73"/>
      <c r="U20" s="72" t="str">
        <f t="shared" si="0"/>
        <v>F1-S13 : Undefined</v>
      </c>
      <c r="V20" s="109">
        <f t="shared" si="1"/>
        <v>9</v>
      </c>
      <c r="W20" s="109">
        <f t="shared" si="2"/>
        <v>9</v>
      </c>
      <c r="X20" s="109">
        <f t="shared" si="3"/>
        <v>9</v>
      </c>
      <c r="Y20" s="109">
        <f t="shared" si="4"/>
        <v>9</v>
      </c>
    </row>
    <row r="21" spans="1:25" ht="12.75">
      <c r="A21" s="52">
        <v>14</v>
      </c>
      <c r="B21" s="71">
        <v>14</v>
      </c>
      <c r="C21" s="111"/>
      <c r="D21" s="162"/>
      <c r="E21" s="63" t="s">
        <v>539</v>
      </c>
      <c r="F21" s="58"/>
      <c r="G21" s="61"/>
      <c r="H21" s="58"/>
      <c r="I21" s="61"/>
      <c r="J21" s="58"/>
      <c r="K21" s="61"/>
      <c r="L21" s="58"/>
      <c r="M21" s="61"/>
      <c r="N21" s="64">
        <v>0</v>
      </c>
      <c r="O21" s="45" t="str">
        <f t="shared" si="5"/>
        <v>Undefined</v>
      </c>
      <c r="P21" s="56"/>
      <c r="Q21" s="73"/>
      <c r="R21" s="73"/>
      <c r="S21" s="73"/>
      <c r="U21" s="72" t="str">
        <f t="shared" si="0"/>
        <v>F1-S14 : Undefined</v>
      </c>
      <c r="V21" s="109">
        <f t="shared" si="1"/>
        <v>9</v>
      </c>
      <c r="W21" s="109">
        <f t="shared" si="2"/>
        <v>9</v>
      </c>
      <c r="X21" s="109">
        <f t="shared" si="3"/>
        <v>9</v>
      </c>
      <c r="Y21" s="109">
        <f t="shared" si="4"/>
        <v>9</v>
      </c>
    </row>
    <row r="22" spans="1:25" ht="12.75">
      <c r="A22" s="54">
        <v>15</v>
      </c>
      <c r="B22" s="71">
        <v>15</v>
      </c>
      <c r="C22" s="111"/>
      <c r="D22" s="70"/>
      <c r="E22" s="63" t="s">
        <v>539</v>
      </c>
      <c r="F22" s="58"/>
      <c r="G22" s="61"/>
      <c r="H22" s="58"/>
      <c r="I22" s="61"/>
      <c r="J22" s="58"/>
      <c r="K22" s="61"/>
      <c r="L22" s="58"/>
      <c r="M22" s="61"/>
      <c r="N22" s="64">
        <v>0</v>
      </c>
      <c r="O22" s="45" t="str">
        <f t="shared" si="5"/>
        <v>Undefined</v>
      </c>
      <c r="P22" s="56"/>
      <c r="Q22" s="73"/>
      <c r="R22" s="73"/>
      <c r="S22" s="73"/>
      <c r="U22" s="72" t="str">
        <f t="shared" si="0"/>
        <v>F1-S15 : Undefined</v>
      </c>
      <c r="V22" s="109">
        <f t="shared" si="1"/>
        <v>9</v>
      </c>
      <c r="W22" s="109">
        <f t="shared" si="2"/>
        <v>9</v>
      </c>
      <c r="X22" s="109">
        <f t="shared" si="3"/>
        <v>9</v>
      </c>
      <c r="Y22" s="109">
        <f t="shared" si="4"/>
        <v>9</v>
      </c>
    </row>
    <row r="23" spans="1:25" ht="12.75">
      <c r="A23" s="54">
        <v>16</v>
      </c>
      <c r="B23" s="71">
        <v>16</v>
      </c>
      <c r="C23" s="111"/>
      <c r="D23" s="70"/>
      <c r="E23" s="63" t="s">
        <v>539</v>
      </c>
      <c r="F23" s="158"/>
      <c r="G23" s="61"/>
      <c r="H23" s="114"/>
      <c r="I23" s="115"/>
      <c r="J23" s="58"/>
      <c r="K23" s="61"/>
      <c r="L23" s="58"/>
      <c r="M23" s="61"/>
      <c r="N23" s="64">
        <v>0</v>
      </c>
      <c r="O23" s="45" t="str">
        <f t="shared" si="5"/>
        <v>Undefined</v>
      </c>
      <c r="P23" s="56"/>
      <c r="Q23" s="73"/>
      <c r="R23" s="73"/>
      <c r="S23" s="73"/>
      <c r="U23" s="72" t="str">
        <f t="shared" si="0"/>
        <v>F1-S16 : Undefined</v>
      </c>
      <c r="V23" s="109">
        <f t="shared" si="1"/>
        <v>9</v>
      </c>
      <c r="W23" s="109">
        <f t="shared" si="2"/>
        <v>9</v>
      </c>
      <c r="X23" s="109">
        <v>9</v>
      </c>
      <c r="Y23" s="109">
        <v>9</v>
      </c>
    </row>
    <row r="24" spans="1:25" ht="12.75">
      <c r="A24" s="55">
        <v>17</v>
      </c>
      <c r="B24" s="71">
        <v>17</v>
      </c>
      <c r="C24" s="110"/>
      <c r="D24" s="91"/>
      <c r="E24" s="63" t="s">
        <v>539</v>
      </c>
      <c r="F24" s="158"/>
      <c r="G24" s="61"/>
      <c r="H24" s="114"/>
      <c r="I24" s="115"/>
      <c r="J24" s="58"/>
      <c r="K24" s="36"/>
      <c r="L24" s="58"/>
      <c r="M24" s="61"/>
      <c r="N24" s="64">
        <v>0</v>
      </c>
      <c r="O24" s="45" t="str">
        <f t="shared" si="5"/>
        <v>Undefined</v>
      </c>
      <c r="P24" s="56"/>
      <c r="Q24" s="73"/>
      <c r="R24" s="73"/>
      <c r="S24" s="73"/>
      <c r="U24" s="72" t="str">
        <f t="shared" si="0"/>
        <v>F1-S17 : Undefined</v>
      </c>
      <c r="V24" s="109">
        <f t="shared" si="1"/>
        <v>9</v>
      </c>
      <c r="W24" s="109">
        <f t="shared" si="2"/>
        <v>9</v>
      </c>
      <c r="X24" s="109">
        <f t="shared" si="3"/>
        <v>9</v>
      </c>
      <c r="Y24" s="109">
        <f t="shared" si="4"/>
        <v>9</v>
      </c>
    </row>
    <row r="25" spans="1:25" ht="12.75">
      <c r="A25" s="55">
        <v>18</v>
      </c>
      <c r="B25" s="71">
        <v>18</v>
      </c>
      <c r="C25" s="110"/>
      <c r="D25" s="161"/>
      <c r="E25" s="63" t="s">
        <v>539</v>
      </c>
      <c r="F25" s="68"/>
      <c r="G25" s="61"/>
      <c r="H25" s="68"/>
      <c r="I25" s="69"/>
      <c r="J25" s="58"/>
      <c r="K25" s="61"/>
      <c r="L25" s="58"/>
      <c r="M25" s="61"/>
      <c r="N25" s="64">
        <v>0</v>
      </c>
      <c r="O25" s="45" t="str">
        <f t="shared" si="5"/>
        <v>Undefined</v>
      </c>
      <c r="P25" s="56"/>
      <c r="Q25" s="73"/>
      <c r="R25" s="73"/>
      <c r="S25" s="73"/>
      <c r="U25" s="72" t="str">
        <f t="shared" si="0"/>
        <v>F1-S18 : Undefined</v>
      </c>
      <c r="V25" s="109">
        <f t="shared" si="1"/>
        <v>9</v>
      </c>
      <c r="W25" s="109">
        <f t="shared" si="2"/>
        <v>9</v>
      </c>
      <c r="X25" s="109">
        <f t="shared" si="3"/>
        <v>9</v>
      </c>
      <c r="Y25" s="109">
        <f t="shared" si="4"/>
        <v>9</v>
      </c>
    </row>
    <row r="26" spans="1:25" ht="12.75">
      <c r="A26" s="55">
        <v>19</v>
      </c>
      <c r="B26" s="71">
        <v>19</v>
      </c>
      <c r="C26" s="110"/>
      <c r="D26" s="161"/>
      <c r="E26" s="63" t="s">
        <v>539</v>
      </c>
      <c r="F26" s="96"/>
      <c r="G26" s="61"/>
      <c r="H26" s="96"/>
      <c r="I26" s="97"/>
      <c r="J26" s="96"/>
      <c r="K26" s="97"/>
      <c r="L26" s="96"/>
      <c r="M26" s="97"/>
      <c r="N26" s="64">
        <v>0</v>
      </c>
      <c r="O26" s="45" t="str">
        <f t="shared" si="5"/>
        <v>Undefined</v>
      </c>
      <c r="P26" s="56"/>
      <c r="Q26" s="73"/>
      <c r="R26" s="73"/>
      <c r="S26" s="73"/>
      <c r="U26" s="72" t="str">
        <f t="shared" si="0"/>
        <v>F1-S19 : Undefined</v>
      </c>
      <c r="V26" s="109">
        <f t="shared" si="1"/>
        <v>9</v>
      </c>
      <c r="W26" s="109">
        <f t="shared" si="2"/>
        <v>9</v>
      </c>
      <c r="X26" s="109">
        <f t="shared" si="3"/>
        <v>9</v>
      </c>
      <c r="Y26" s="109">
        <f t="shared" si="4"/>
        <v>9</v>
      </c>
    </row>
    <row r="27" spans="1:25" ht="12.75">
      <c r="A27" s="55">
        <v>20</v>
      </c>
      <c r="B27" s="71">
        <v>20</v>
      </c>
      <c r="C27" s="97"/>
      <c r="D27" s="91"/>
      <c r="E27" s="63" t="s">
        <v>539</v>
      </c>
      <c r="F27" s="68"/>
      <c r="G27" s="61"/>
      <c r="H27" s="68"/>
      <c r="I27" s="69"/>
      <c r="J27" s="58"/>
      <c r="K27" s="61"/>
      <c r="L27" s="58"/>
      <c r="M27" s="61"/>
      <c r="N27" s="64">
        <v>0</v>
      </c>
      <c r="O27" s="45" t="str">
        <f t="shared" si="5"/>
        <v>Undefined</v>
      </c>
      <c r="P27" s="56"/>
      <c r="Q27" s="73"/>
      <c r="R27" s="73"/>
      <c r="S27" s="73"/>
      <c r="U27" s="72" t="str">
        <f t="shared" si="0"/>
        <v>F1-S20 : Undefined</v>
      </c>
      <c r="V27" s="109">
        <f t="shared" si="1"/>
        <v>9</v>
      </c>
      <c r="W27" s="109">
        <f t="shared" si="2"/>
        <v>9</v>
      </c>
      <c r="X27" s="109">
        <f t="shared" si="3"/>
        <v>9</v>
      </c>
      <c r="Y27" s="109">
        <f t="shared" si="4"/>
        <v>9</v>
      </c>
    </row>
    <row r="28" spans="1:25" ht="12.75">
      <c r="A28" s="55">
        <v>21</v>
      </c>
      <c r="B28" s="71">
        <v>21</v>
      </c>
      <c r="C28" s="110"/>
      <c r="D28" s="91"/>
      <c r="E28" s="63"/>
      <c r="F28" s="96"/>
      <c r="G28" s="97"/>
      <c r="H28" s="96"/>
      <c r="I28" s="97"/>
      <c r="J28" s="96"/>
      <c r="K28" s="97"/>
      <c r="L28" s="96"/>
      <c r="M28" s="97"/>
      <c r="N28" s="73" t="s">
        <v>540</v>
      </c>
      <c r="O28" s="56" t="s">
        <v>531</v>
      </c>
      <c r="P28" s="56"/>
      <c r="Q28" s="73"/>
      <c r="R28" s="73"/>
      <c r="S28" s="73"/>
      <c r="U28" s="72" t="str">
        <f t="shared" si="0"/>
        <v>F1-S21 : TOC</v>
      </c>
      <c r="V28" s="109">
        <f>IF($C28="KDI",0,IF($C28="KAI",1,IF(Q28="A",1,IF(Q28="D",0,9))))</f>
        <v>9</v>
      </c>
      <c r="W28" s="109">
        <f>IF($C28="KDI",0,IF($C28="KAI",1,IF(R28="A",1,IF(R28="D",0,9))))</f>
        <v>9</v>
      </c>
      <c r="X28" s="109">
        <f>IF($C28="KDO",0,IF($C28="KAO",1,IF(S28="A",1,IF(S28="D",0,9))))</f>
        <v>9</v>
      </c>
      <c r="Y28" s="109">
        <f>IF($C28="KDO",0,IF($C28="KAO",1,IF(T28="A",1,IF(T28="D",0,9))))</f>
        <v>9</v>
      </c>
    </row>
    <row r="29" spans="3:19" ht="12.75">
      <c r="C29" s="66"/>
      <c r="D29" s="70"/>
      <c r="E29" s="67"/>
      <c r="F29" s="96"/>
      <c r="G29" s="97"/>
      <c r="H29" s="96"/>
      <c r="I29" s="97"/>
      <c r="J29" s="96"/>
      <c r="K29" s="97"/>
      <c r="L29" s="96"/>
      <c r="M29" s="97"/>
      <c r="N29" s="73"/>
      <c r="O29" s="56"/>
      <c r="P29" s="56"/>
      <c r="Q29" s="73"/>
      <c r="R29" s="73"/>
      <c r="S29" s="73"/>
    </row>
    <row r="30" spans="3:19" ht="12.75">
      <c r="C30" s="66"/>
      <c r="D30" s="70"/>
      <c r="E30" s="67"/>
      <c r="F30" s="96"/>
      <c r="G30" s="97"/>
      <c r="H30" s="96"/>
      <c r="I30" s="97"/>
      <c r="J30" s="96"/>
      <c r="K30" s="97"/>
      <c r="L30" s="96"/>
      <c r="M30" s="97"/>
      <c r="N30" s="73"/>
      <c r="O30" s="56"/>
      <c r="P30" s="56"/>
      <c r="Q30" s="73"/>
      <c r="R30" s="73"/>
      <c r="S30" s="73"/>
    </row>
    <row r="31" spans="3:19" ht="12.75">
      <c r="C31" s="66"/>
      <c r="D31" s="70"/>
      <c r="E31" s="67"/>
      <c r="F31" s="96"/>
      <c r="G31" s="97"/>
      <c r="H31" s="96"/>
      <c r="I31" s="97"/>
      <c r="J31" s="96"/>
      <c r="K31" s="97"/>
      <c r="L31" s="96"/>
      <c r="M31" s="97"/>
      <c r="N31" s="73"/>
      <c r="O31" s="56"/>
      <c r="Q31" s="73"/>
      <c r="R31" s="73"/>
      <c r="S31" s="73"/>
    </row>
  </sheetData>
  <sheetProtection/>
  <mergeCells count="4">
    <mergeCell ref="F1:G1"/>
    <mergeCell ref="H1:I1"/>
    <mergeCell ref="L1:M1"/>
    <mergeCell ref="J1:K1"/>
  </mergeCells>
  <conditionalFormatting sqref="Q8:T27">
    <cfRule type="expression" priority="1" dxfId="5" stopIfTrue="1">
      <formula>$C8="KRL"</formula>
    </cfRule>
    <cfRule type="expression" priority="2" dxfId="144" stopIfTrue="1">
      <formula>"≠$C8=""KRL"""</formula>
    </cfRule>
  </conditionalFormatting>
  <conditionalFormatting sqref="A8:A12">
    <cfRule type="expression" priority="3" dxfId="142" stopIfTrue="1">
      <formula>#REF!="KRL"</formula>
    </cfRule>
  </conditionalFormatting>
  <conditionalFormatting sqref="A13 A15">
    <cfRule type="expression" priority="4" dxfId="142" stopIfTrue="1">
      <formula>#REF!="KRL"</formula>
    </cfRule>
  </conditionalFormatting>
  <printOptions gridLines="1" horizontalCentered="1"/>
  <pageMargins left="0.5" right="0.5" top="1" bottom="0.5" header="0.5" footer="0.5"/>
  <pageSetup fitToHeight="1" fitToWidth="1" orientation="landscape" scale="88" r:id="rId1"/>
  <headerFooter alignWithMargins="0">
    <oddHeader>&amp;Lfile &amp;F&amp;C&amp;A&amp;Rprinted &amp;D &amp;T
page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zoomScalePageLayoutView="0" workbookViewId="0" topLeftCell="A6">
      <selection activeCell="A22" sqref="A22"/>
    </sheetView>
  </sheetViews>
  <sheetFormatPr defaultColWidth="6.8515625" defaultRowHeight="36" customHeight="1"/>
  <cols>
    <col min="1" max="1" width="1.8515625" style="150" customWidth="1"/>
    <col min="2" max="3" width="6.8515625" style="150" customWidth="1"/>
    <col min="4" max="5" width="1.8515625" style="150" customWidth="1"/>
    <col min="6" max="7" width="6.8515625" style="150" customWidth="1"/>
    <col min="8" max="8" width="1.8515625" style="150" customWidth="1"/>
    <col min="9" max="9" width="1.57421875" style="151" customWidth="1"/>
    <col min="10" max="16384" width="6.8515625" style="151" customWidth="1"/>
  </cols>
  <sheetData>
    <row r="1" ht="12" customHeight="1"/>
    <row r="2" spans="1:8" ht="36" customHeight="1">
      <c r="A2" s="152"/>
      <c r="B2" s="236" t="s">
        <v>568</v>
      </c>
      <c r="C2" s="236" t="s">
        <v>660</v>
      </c>
      <c r="D2" s="152"/>
      <c r="E2" s="152"/>
      <c r="F2" s="236" t="s">
        <v>573</v>
      </c>
      <c r="G2" s="235"/>
      <c r="H2" s="152"/>
    </row>
    <row r="3" ht="12" customHeight="1"/>
    <row r="4" spans="2:6" ht="36" customHeight="1">
      <c r="B4" s="154" t="s">
        <v>111</v>
      </c>
      <c r="C4" s="154" t="s">
        <v>111</v>
      </c>
      <c r="F4" s="154" t="s">
        <v>111</v>
      </c>
    </row>
    <row r="5" spans="1:8" ht="36" customHeight="1">
      <c r="A5" s="153"/>
      <c r="B5" s="154" t="s">
        <v>554</v>
      </c>
      <c r="C5" s="154" t="s">
        <v>554</v>
      </c>
      <c r="D5" s="153"/>
      <c r="E5" s="153"/>
      <c r="F5" s="154" t="s">
        <v>570</v>
      </c>
      <c r="H5" s="153"/>
    </row>
    <row r="6" spans="1:8" ht="36" customHeight="1">
      <c r="A6" s="153"/>
      <c r="B6" s="154" t="s">
        <v>543</v>
      </c>
      <c r="C6" s="154" t="s">
        <v>543</v>
      </c>
      <c r="D6" s="153"/>
      <c r="E6" s="153"/>
      <c r="F6" s="154" t="s">
        <v>543</v>
      </c>
      <c r="H6" s="153"/>
    </row>
    <row r="7" spans="1:8" ht="36" customHeight="1">
      <c r="A7" s="153"/>
      <c r="B7" s="154" t="s">
        <v>558</v>
      </c>
      <c r="C7" s="154" t="s">
        <v>558</v>
      </c>
      <c r="D7" s="153"/>
      <c r="E7" s="153"/>
      <c r="F7" s="154" t="s">
        <v>558</v>
      </c>
      <c r="H7" s="153"/>
    </row>
    <row r="8" spans="2:6" ht="36" customHeight="1">
      <c r="B8" s="154" t="s">
        <v>567</v>
      </c>
      <c r="C8" s="154" t="s">
        <v>567</v>
      </c>
      <c r="F8" s="154" t="s">
        <v>567</v>
      </c>
    </row>
    <row r="9" spans="2:6" ht="36" customHeight="1">
      <c r="B9" s="154" t="s">
        <v>189</v>
      </c>
      <c r="C9" s="154" t="s">
        <v>661</v>
      </c>
      <c r="F9" s="154" t="s">
        <v>189</v>
      </c>
    </row>
    <row r="10" spans="6:7" ht="36" customHeight="1">
      <c r="F10" s="151"/>
      <c r="G10" s="151"/>
    </row>
    <row r="11" spans="2:7" ht="36" customHeight="1">
      <c r="B11" s="150" t="s">
        <v>569</v>
      </c>
      <c r="C11" s="150" t="s">
        <v>577</v>
      </c>
      <c r="F11" s="151" t="s">
        <v>574</v>
      </c>
      <c r="G11" s="151"/>
    </row>
    <row r="12" spans="2:7" ht="36" customHeight="1">
      <c r="B12" s="154" t="s">
        <v>543</v>
      </c>
      <c r="C12" s="154"/>
      <c r="F12" s="154" t="s">
        <v>558</v>
      </c>
      <c r="G12" s="151"/>
    </row>
    <row r="13" spans="2:7" ht="36" customHeight="1">
      <c r="B13" s="154" t="s">
        <v>558</v>
      </c>
      <c r="C13" s="154"/>
      <c r="F13" s="154" t="s">
        <v>567</v>
      </c>
      <c r="G13" s="151"/>
    </row>
    <row r="14" spans="2:6" ht="36" customHeight="1">
      <c r="B14" s="154" t="s">
        <v>567</v>
      </c>
      <c r="C14" s="154"/>
      <c r="F14" s="154" t="s">
        <v>662</v>
      </c>
    </row>
    <row r="15" spans="2:6" ht="36" customHeight="1">
      <c r="B15" s="154" t="s">
        <v>662</v>
      </c>
      <c r="F15" s="154" t="s">
        <v>561</v>
      </c>
    </row>
    <row r="16" spans="2:6" ht="36" customHeight="1">
      <c r="B16" s="154"/>
      <c r="C16" s="154"/>
      <c r="F16" s="154" t="s">
        <v>665</v>
      </c>
    </row>
    <row r="17" spans="2:6" ht="36" customHeight="1">
      <c r="B17" s="154"/>
      <c r="C17" s="154"/>
      <c r="F17" s="154" t="s">
        <v>664</v>
      </c>
    </row>
    <row r="18" spans="2:3" ht="36" customHeight="1">
      <c r="B18" s="154" t="s">
        <v>663</v>
      </c>
      <c r="C18" s="154"/>
    </row>
    <row r="19" spans="2:3" ht="36" customHeight="1">
      <c r="B19" s="154" t="s">
        <v>664</v>
      </c>
      <c r="C19" s="154"/>
    </row>
    <row r="20" ht="36" customHeight="1">
      <c r="C20" s="154"/>
    </row>
  </sheetData>
  <sheetProtection/>
  <printOptions/>
  <pageMargins left="0.75" right="0.75" top="1" bottom="1" header="0.5" footer="0.5"/>
  <pageSetup fitToHeight="1" fitToWidth="1" orientation="portrait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59"/>
  <sheetViews>
    <sheetView view="pageBreakPreview" zoomScaleSheetLayoutView="100" workbookViewId="0" topLeftCell="A1">
      <selection activeCell="X8" sqref="X8"/>
    </sheetView>
  </sheetViews>
  <sheetFormatPr defaultColWidth="9.140625" defaultRowHeight="12.75"/>
  <cols>
    <col min="1" max="1" width="11.8515625" style="0" customWidth="1"/>
    <col min="2" max="2" width="5.421875" style="93" customWidth="1"/>
    <col min="3" max="3" width="5.421875" style="171" customWidth="1"/>
    <col min="4" max="4" width="0.2890625" style="0" customWidth="1"/>
    <col min="5" max="5" width="1.28515625" style="0" customWidth="1"/>
    <col min="6" max="6" width="4.00390625" style="0" customWidth="1"/>
    <col min="7" max="7" width="5.421875" style="0" customWidth="1"/>
    <col min="8" max="8" width="1.28515625" style="0" customWidth="1"/>
    <col min="9" max="9" width="4.00390625" style="0" customWidth="1"/>
    <col min="10" max="10" width="1.28515625" style="0" customWidth="1"/>
    <col min="11" max="11" width="4.00390625" style="0" customWidth="1"/>
    <col min="12" max="12" width="0.2890625" style="0" customWidth="1"/>
    <col min="13" max="14" width="5.421875" style="0" customWidth="1"/>
    <col min="15" max="15" width="0.2890625" style="0" customWidth="1"/>
    <col min="16" max="16" width="1.28515625" style="0" customWidth="1"/>
    <col min="17" max="17" width="4.421875" style="0" customWidth="1"/>
    <col min="18" max="18" width="5.421875" style="0" customWidth="1"/>
    <col min="19" max="19" width="0.2890625" style="0" customWidth="1"/>
    <col min="20" max="20" width="1.28515625" style="0" customWidth="1"/>
    <col min="21" max="21" width="4.421875" style="0" customWidth="1"/>
    <col min="22" max="22" width="1.28515625" style="0" customWidth="1"/>
    <col min="23" max="23" width="4.421875" style="0" customWidth="1"/>
    <col min="24" max="25" width="5.421875" style="0" customWidth="1"/>
    <col min="26" max="26" width="0.2890625" style="0" customWidth="1"/>
    <col min="27" max="28" width="5.421875" style="0" customWidth="1"/>
    <col min="29" max="29" width="0.2890625" style="0" customWidth="1"/>
    <col min="30" max="30" width="8.421875" style="0" customWidth="1"/>
    <col min="32" max="33" width="5.7109375" style="0" customWidth="1"/>
    <col min="35" max="52" width="5.7109375" style="0" customWidth="1"/>
  </cols>
  <sheetData>
    <row r="1" spans="1:30" ht="12.75">
      <c r="A1" s="169" t="s">
        <v>592</v>
      </c>
      <c r="B1" s="170">
        <v>1</v>
      </c>
      <c r="F1" t="s">
        <v>655</v>
      </c>
      <c r="I1" t="s">
        <v>655</v>
      </c>
      <c r="K1" t="s">
        <v>655</v>
      </c>
      <c r="M1" t="s">
        <v>657</v>
      </c>
      <c r="X1" t="s">
        <v>658</v>
      </c>
      <c r="AA1" t="s">
        <v>604</v>
      </c>
      <c r="AD1" t="s">
        <v>593</v>
      </c>
    </row>
    <row r="2" spans="1:30" ht="12.75">
      <c r="A2" s="169" t="s">
        <v>594</v>
      </c>
      <c r="B2" s="170">
        <v>1</v>
      </c>
      <c r="F2" t="s">
        <v>656</v>
      </c>
      <c r="I2" t="s">
        <v>656</v>
      </c>
      <c r="K2" t="s">
        <v>656</v>
      </c>
      <c r="M2" t="s">
        <v>656</v>
      </c>
      <c r="X2" t="s">
        <v>656</v>
      </c>
      <c r="AA2" t="s">
        <v>656</v>
      </c>
      <c r="AB2" t="s">
        <v>659</v>
      </c>
      <c r="AD2" t="s">
        <v>595</v>
      </c>
    </row>
    <row r="3" spans="1:34" ht="12.75">
      <c r="A3" s="169"/>
      <c r="B3" s="219" t="s">
        <v>541</v>
      </c>
      <c r="C3" s="219" t="s">
        <v>111</v>
      </c>
      <c r="F3" t="s">
        <v>541</v>
      </c>
      <c r="G3" s="4" t="s">
        <v>111</v>
      </c>
      <c r="I3" t="s">
        <v>541</v>
      </c>
      <c r="K3" t="s">
        <v>541</v>
      </c>
      <c r="M3" s="219" t="s">
        <v>111</v>
      </c>
      <c r="N3" s="219" t="s">
        <v>111</v>
      </c>
      <c r="Q3" t="s">
        <v>541</v>
      </c>
      <c r="R3" s="4" t="s">
        <v>111</v>
      </c>
      <c r="U3" t="s">
        <v>541</v>
      </c>
      <c r="W3" t="s">
        <v>541</v>
      </c>
      <c r="AD3" s="172" t="s">
        <v>596</v>
      </c>
      <c r="AE3" s="173"/>
      <c r="AH3" s="173"/>
    </row>
    <row r="4" spans="2:30" ht="12.75">
      <c r="B4" s="220"/>
      <c r="C4" s="221"/>
      <c r="M4" s="234"/>
      <c r="N4" s="234"/>
      <c r="AD4" t="s">
        <v>597</v>
      </c>
    </row>
    <row r="5" spans="2:34" ht="20.25" customHeight="1">
      <c r="B5" s="222" t="s">
        <v>598</v>
      </c>
      <c r="C5" s="222" t="s">
        <v>598</v>
      </c>
      <c r="D5" s="175"/>
      <c r="E5" s="356" t="s">
        <v>599</v>
      </c>
      <c r="F5" s="357"/>
      <c r="G5" s="174" t="s">
        <v>598</v>
      </c>
      <c r="H5" s="356" t="s">
        <v>599</v>
      </c>
      <c r="I5" s="357"/>
      <c r="J5" s="356" t="s">
        <v>599</v>
      </c>
      <c r="K5" s="357"/>
      <c r="L5" s="175"/>
      <c r="M5" s="222" t="s">
        <v>600</v>
      </c>
      <c r="N5" s="222" t="s">
        <v>600</v>
      </c>
      <c r="O5" s="175"/>
      <c r="P5" s="356" t="s">
        <v>601</v>
      </c>
      <c r="Q5" s="357"/>
      <c r="R5" s="174" t="s">
        <v>600</v>
      </c>
      <c r="S5" s="175"/>
      <c r="T5" s="356" t="s">
        <v>601</v>
      </c>
      <c r="U5" s="357"/>
      <c r="V5" s="356" t="s">
        <v>601</v>
      </c>
      <c r="W5" s="357"/>
      <c r="X5" s="175" t="s">
        <v>602</v>
      </c>
      <c r="Y5" s="175" t="s">
        <v>603</v>
      </c>
      <c r="Z5" s="175"/>
      <c r="AA5" s="175" t="s">
        <v>604</v>
      </c>
      <c r="AB5" s="175" t="s">
        <v>604</v>
      </c>
      <c r="AE5" s="32"/>
      <c r="AH5" s="32"/>
    </row>
    <row r="6" spans="2:34" ht="2.25" customHeight="1">
      <c r="B6" s="223"/>
      <c r="C6" s="223"/>
      <c r="D6" s="177"/>
      <c r="E6" s="176"/>
      <c r="F6" s="176"/>
      <c r="G6" s="176" t="s">
        <v>772</v>
      </c>
      <c r="H6" s="176"/>
      <c r="I6" s="176"/>
      <c r="J6" s="176"/>
      <c r="K6" s="176"/>
      <c r="L6" s="177"/>
      <c r="M6" s="223"/>
      <c r="N6" s="223"/>
      <c r="O6" s="177"/>
      <c r="P6" s="176"/>
      <c r="Q6" s="178"/>
      <c r="R6" s="178"/>
      <c r="S6" s="177"/>
      <c r="T6" s="176"/>
      <c r="U6" s="178"/>
      <c r="V6" s="176"/>
      <c r="W6" s="178"/>
      <c r="X6" s="179"/>
      <c r="Y6" s="179"/>
      <c r="Z6" s="177"/>
      <c r="AA6" s="179"/>
      <c r="AB6" s="179"/>
      <c r="AE6" s="32"/>
      <c r="AH6" s="32"/>
    </row>
    <row r="7" spans="2:34" ht="14.25" customHeight="1">
      <c r="B7" s="337" t="s">
        <v>760</v>
      </c>
      <c r="C7" s="337" t="s">
        <v>760</v>
      </c>
      <c r="D7" s="218"/>
      <c r="E7" s="339" t="s">
        <v>771</v>
      </c>
      <c r="F7" s="333"/>
      <c r="G7" s="340" t="s">
        <v>773</v>
      </c>
      <c r="H7" s="339" t="s">
        <v>771</v>
      </c>
      <c r="I7" s="333"/>
      <c r="J7" s="339" t="s">
        <v>771</v>
      </c>
      <c r="K7" s="333"/>
      <c r="M7" s="337" t="s">
        <v>760</v>
      </c>
      <c r="N7" s="337" t="s">
        <v>760</v>
      </c>
      <c r="O7" s="218"/>
      <c r="P7" s="339" t="s">
        <v>774</v>
      </c>
      <c r="Q7" s="333"/>
      <c r="R7" s="340" t="s">
        <v>775</v>
      </c>
      <c r="S7" s="218"/>
      <c r="T7" s="339" t="s">
        <v>774</v>
      </c>
      <c r="U7" s="333"/>
      <c r="V7" s="339" t="s">
        <v>774</v>
      </c>
      <c r="W7" s="333"/>
      <c r="X7" s="341" t="s">
        <v>602</v>
      </c>
      <c r="Y7" s="342" t="s">
        <v>603</v>
      </c>
      <c r="Z7" s="218"/>
      <c r="AA7" s="338" t="s">
        <v>604</v>
      </c>
      <c r="AB7" s="207"/>
      <c r="AE7" s="164"/>
      <c r="AF7" s="164"/>
      <c r="AG7" s="164"/>
      <c r="AH7" s="164"/>
    </row>
    <row r="8" spans="2:34" ht="14.25" customHeight="1">
      <c r="B8" s="334" t="s">
        <v>759</v>
      </c>
      <c r="C8" s="334" t="s">
        <v>759</v>
      </c>
      <c r="D8" s="32"/>
      <c r="E8" s="335" t="s">
        <v>605</v>
      </c>
      <c r="F8" s="180"/>
      <c r="G8" s="336" t="s">
        <v>605</v>
      </c>
      <c r="H8" s="335" t="s">
        <v>605</v>
      </c>
      <c r="I8" s="180"/>
      <c r="J8" s="335" t="s">
        <v>605</v>
      </c>
      <c r="K8" s="180"/>
      <c r="M8" s="334" t="s">
        <v>761</v>
      </c>
      <c r="N8" s="334" t="s">
        <v>761</v>
      </c>
      <c r="P8" s="335" t="s">
        <v>605</v>
      </c>
      <c r="Q8" s="180"/>
      <c r="R8" s="336" t="s">
        <v>605</v>
      </c>
      <c r="T8" s="335" t="s">
        <v>605</v>
      </c>
      <c r="U8" s="180"/>
      <c r="V8" s="335" t="s">
        <v>605</v>
      </c>
      <c r="W8" s="180"/>
      <c r="X8" s="181" t="s">
        <v>605</v>
      </c>
      <c r="Y8" s="182" t="s">
        <v>605</v>
      </c>
      <c r="AA8" s="181" t="s">
        <v>605</v>
      </c>
      <c r="AB8" s="182"/>
      <c r="AE8" s="164"/>
      <c r="AF8" s="164"/>
      <c r="AG8" s="164"/>
      <c r="AH8" s="164"/>
    </row>
    <row r="9" spans="2:34" ht="14.25" customHeight="1">
      <c r="B9" s="226">
        <f>($B$1-1)*512+($B$2-1)*32+$AF9</f>
        <v>1</v>
      </c>
      <c r="C9" s="227">
        <f>($B$1-1)*512+($B$2-1)*32+$AG9</f>
        <v>17</v>
      </c>
      <c r="E9" s="185" t="s">
        <v>607</v>
      </c>
      <c r="F9" s="186" t="str">
        <f>CONCATENATE(($B$1-1)*512+($B$2-1)*32+$AE9,"/",($B$1-1)*512+($B$2-1)*32+$AE10)</f>
        <v>1/2</v>
      </c>
      <c r="G9" s="184">
        <f>($B$1-1)*512+($B$2-1)*32+$AG9</f>
        <v>17</v>
      </c>
      <c r="H9" s="185" t="s">
        <v>607</v>
      </c>
      <c r="I9" s="186" t="str">
        <f>CONCATENATE(($B$1-1)*512+($B$2-1)*32+$AE9,"/",($B$1-1)*512+($B$2-1)*32+$AE10)</f>
        <v>1/2</v>
      </c>
      <c r="J9" s="185" t="s">
        <v>607</v>
      </c>
      <c r="K9" s="186" t="str">
        <f>CONCATENATE(($B$1-1)*512+($B$2-1)*32+$AH9,"/",($B$1-1)*512+($B$2-1)*32+$AH10)</f>
        <v>17/18</v>
      </c>
      <c r="M9" s="226">
        <f>($B$1-1)*512+($B$2-1)*32+$AF9</f>
        <v>1</v>
      </c>
      <c r="N9" s="227">
        <f>($B$1-1)*512+($B$2-1)*32+$AG9</f>
        <v>17</v>
      </c>
      <c r="P9" s="185" t="s">
        <v>607</v>
      </c>
      <c r="Q9" s="186" t="str">
        <f>CONCATENATE(($B$1-1)*512+($B$2-1)*32+$AE9,"/",($B$1-1)*512+($B$2-1)*32+$AE10)</f>
        <v>1/2</v>
      </c>
      <c r="R9" s="184">
        <f>($B$1-1)*512+($B$2-1)*32+$AG9</f>
        <v>17</v>
      </c>
      <c r="T9" s="185" t="s">
        <v>607</v>
      </c>
      <c r="U9" s="186" t="str">
        <f>CONCATENATE(($B$1-1)*512+($B$2-1)*32+$AE9,"/",($B$1-1)*512+($B$2-1)*32+$AE10)</f>
        <v>1/2</v>
      </c>
      <c r="V9" s="185" t="s">
        <v>607</v>
      </c>
      <c r="W9" s="186" t="str">
        <f>CONCATENATE(($B$1-1)*512+($B$2-1)*32+$AH9,"/",($B$1-1)*512+($B$2-1)*32+$AH10)</f>
        <v>17/18</v>
      </c>
      <c r="X9" s="183">
        <f aca="true" t="shared" si="0" ref="X9:Y12">($B$1-1)*512+($B$2-1)*32+$AF9</f>
        <v>1</v>
      </c>
      <c r="Y9" s="184">
        <f t="shared" si="0"/>
        <v>1</v>
      </c>
      <c r="AA9" s="183">
        <f>($B$1-1)*512+($B$2-1)*32+$AF9</f>
        <v>1</v>
      </c>
      <c r="AB9" s="187"/>
      <c r="AE9" s="164">
        <v>1</v>
      </c>
      <c r="AF9" s="164">
        <v>1</v>
      </c>
      <c r="AG9" s="164">
        <v>17</v>
      </c>
      <c r="AH9" s="164">
        <v>17</v>
      </c>
    </row>
    <row r="10" spans="2:34" ht="14.25" customHeight="1">
      <c r="B10" s="228">
        <f>($B$1-1)*512+($B$2-1)*32+$AF10</f>
        <v>1</v>
      </c>
      <c r="C10" s="229">
        <f>($B$1-1)*512+($B$2-1)*32+$AG10</f>
        <v>17</v>
      </c>
      <c r="E10" s="190" t="s">
        <v>608</v>
      </c>
      <c r="F10" s="186" t="str">
        <f>CONCATENATE(($B$1-1)*512+($B$2-1)*32+$AE9,"/",($B$1-1)*512+($B$2-1)*32+$AE10)</f>
        <v>1/2</v>
      </c>
      <c r="G10" s="189">
        <f>($B$1-1)*512+($B$2-1)*32+$AG10</f>
        <v>17</v>
      </c>
      <c r="H10" s="190" t="s">
        <v>608</v>
      </c>
      <c r="I10" s="186" t="str">
        <f>CONCATENATE(($B$1-1)*512+($B$2-1)*32+$AE9,"/",($B$1-1)*512+($B$2-1)*32+$AE10)</f>
        <v>1/2</v>
      </c>
      <c r="J10" s="190" t="s">
        <v>608</v>
      </c>
      <c r="K10" s="186" t="str">
        <f>CONCATENATE(($B$1-1)*512+($B$2-1)*32+$AH9,"/",($B$1-1)*512+($B$2-1)*32+$AH10)</f>
        <v>17/18</v>
      </c>
      <c r="M10" s="228">
        <f>($B$1-1)*512+($B$2-1)*32+$AF10</f>
        <v>1</v>
      </c>
      <c r="N10" s="229">
        <f>($B$1-1)*512+($B$2-1)*32+$AG10</f>
        <v>17</v>
      </c>
      <c r="P10" s="190" t="s">
        <v>608</v>
      </c>
      <c r="Q10" s="186" t="str">
        <f>CONCATENATE(($B$1-1)*512+($B$2-1)*32+$AE9,"/",($B$1-1)*512+($B$2-1)*32+$AE10)</f>
        <v>1/2</v>
      </c>
      <c r="R10" s="189">
        <f>($B$1-1)*512+($B$2-1)*32+$AG10</f>
        <v>17</v>
      </c>
      <c r="T10" s="190" t="s">
        <v>608</v>
      </c>
      <c r="U10" s="186" t="str">
        <f>CONCATENATE(($B$1-1)*512+($B$2-1)*32+$AE9,"/",($B$1-1)*512+($B$2-1)*32+$AE10)</f>
        <v>1/2</v>
      </c>
      <c r="V10" s="190" t="s">
        <v>608</v>
      </c>
      <c r="W10" s="186" t="str">
        <f>CONCATENATE(($B$1-1)*512+($B$2-1)*32+$AH9,"/",($B$1-1)*512+($B$2-1)*32+$AH10)</f>
        <v>17/18</v>
      </c>
      <c r="X10" s="188">
        <f t="shared" si="0"/>
        <v>1</v>
      </c>
      <c r="Y10" s="189">
        <f t="shared" si="0"/>
        <v>1</v>
      </c>
      <c r="AA10" s="188">
        <f>($B$1-1)*512+($B$2-1)*32+$AF10</f>
        <v>1</v>
      </c>
      <c r="AB10" s="191"/>
      <c r="AE10" s="164">
        <v>2</v>
      </c>
      <c r="AF10" s="164">
        <v>1</v>
      </c>
      <c r="AG10" s="164">
        <v>17</v>
      </c>
      <c r="AH10" s="164">
        <v>18</v>
      </c>
    </row>
    <row r="11" spans="2:34" ht="14.25" customHeight="1">
      <c r="B11" s="226">
        <f>($B$1-1)*512+($B$2-1)*32+$AF11</f>
        <v>2</v>
      </c>
      <c r="C11" s="227">
        <f>($B$1-1)*512+($B$2-1)*32+$AG11</f>
        <v>18</v>
      </c>
      <c r="E11" s="185" t="s">
        <v>607</v>
      </c>
      <c r="F11" s="186" t="str">
        <f>CONCATENATE(($B$1-1)*512+($B$2-1)*32+$AE11,"/",($B$1-1)*512+($B$2-1)*32+$AE12)</f>
        <v>3/4</v>
      </c>
      <c r="G11" s="184">
        <f>($B$1-1)*512+($B$2-1)*32+$AG11</f>
        <v>18</v>
      </c>
      <c r="H11" s="185" t="s">
        <v>607</v>
      </c>
      <c r="I11" s="186" t="str">
        <f>CONCATENATE(($B$1-1)*512+($B$2-1)*32+$AE11,"/",($B$1-1)*512+($B$2-1)*32+$AE12)</f>
        <v>3/4</v>
      </c>
      <c r="J11" s="185" t="s">
        <v>607</v>
      </c>
      <c r="K11" s="186" t="str">
        <f>CONCATENATE(($B$1-1)*512+($B$2-1)*32+$AH11,"/",($B$1-1)*512+($B$2-1)*32+$AH12)</f>
        <v>19/20</v>
      </c>
      <c r="M11" s="226">
        <f>($B$1-1)*512+($B$2-1)*32+$AF11</f>
        <v>2</v>
      </c>
      <c r="N11" s="227">
        <f>($B$1-1)*512+($B$2-1)*32+$AG11</f>
        <v>18</v>
      </c>
      <c r="P11" s="185" t="s">
        <v>607</v>
      </c>
      <c r="Q11" s="186" t="str">
        <f>CONCATENATE(($B$1-1)*512+($B$2-1)*32+$AE11,"/",($B$1-1)*512+($B$2-1)*32+$AE12)</f>
        <v>3/4</v>
      </c>
      <c r="R11" s="184">
        <f>($B$1-1)*512+($B$2-1)*32+$AG11</f>
        <v>18</v>
      </c>
      <c r="T11" s="185" t="s">
        <v>607</v>
      </c>
      <c r="U11" s="186" t="str">
        <f>CONCATENATE(($B$1-1)*512+($B$2-1)*32+$AE11,"/",($B$1-1)*512+($B$2-1)*32+$AE12)</f>
        <v>3/4</v>
      </c>
      <c r="V11" s="185" t="s">
        <v>607</v>
      </c>
      <c r="W11" s="186" t="str">
        <f>CONCATENATE(($B$1-1)*512+($B$2-1)*32+$AH11,"/",($B$1-1)*512+($B$2-1)*32+$AH12)</f>
        <v>19/20</v>
      </c>
      <c r="X11" s="183">
        <f t="shared" si="0"/>
        <v>2</v>
      </c>
      <c r="Y11" s="184">
        <f t="shared" si="0"/>
        <v>2</v>
      </c>
      <c r="AA11" s="183">
        <f>($B$1-1)*512+($B$2-1)*32+$AF11</f>
        <v>2</v>
      </c>
      <c r="AB11" s="192"/>
      <c r="AE11" s="164">
        <v>3</v>
      </c>
      <c r="AF11" s="164">
        <v>2</v>
      </c>
      <c r="AG11" s="164">
        <v>18</v>
      </c>
      <c r="AH11" s="164">
        <v>19</v>
      </c>
    </row>
    <row r="12" spans="2:34" ht="14.25" customHeight="1">
      <c r="B12" s="228">
        <f>($B$1-1)*512+($B$2-1)*32+$AF12</f>
        <v>2</v>
      </c>
      <c r="C12" s="229">
        <f>($B$1-1)*512+($B$2-1)*32+$AG12</f>
        <v>18</v>
      </c>
      <c r="E12" s="190" t="s">
        <v>608</v>
      </c>
      <c r="F12" s="186" t="str">
        <f>CONCATENATE(($B$1-1)*512+($B$2-1)*32+$AE11,"/",($B$1-1)*512+($B$2-1)*32+$AE12)</f>
        <v>3/4</v>
      </c>
      <c r="G12" s="189">
        <f>($B$1-1)*512+($B$2-1)*32+$AG12</f>
        <v>18</v>
      </c>
      <c r="H12" s="190" t="s">
        <v>608</v>
      </c>
      <c r="I12" s="186" t="str">
        <f>CONCATENATE(($B$1-1)*512+($B$2-1)*32+$AE11,"/",($B$1-1)*512+($B$2-1)*32+$AE12)</f>
        <v>3/4</v>
      </c>
      <c r="J12" s="190" t="s">
        <v>608</v>
      </c>
      <c r="K12" s="186" t="str">
        <f>CONCATENATE(($B$1-1)*512+($B$2-1)*32+$AH11,"/",($B$1-1)*512+($B$2-1)*32+$AH12)</f>
        <v>19/20</v>
      </c>
      <c r="M12" s="228">
        <f>($B$1-1)*512+($B$2-1)*32+$AF12</f>
        <v>2</v>
      </c>
      <c r="N12" s="229">
        <f>($B$1-1)*512+($B$2-1)*32+$AG12</f>
        <v>18</v>
      </c>
      <c r="P12" s="190" t="s">
        <v>608</v>
      </c>
      <c r="Q12" s="186" t="str">
        <f>CONCATENATE(($B$1-1)*512+($B$2-1)*32+$AE11,"/",($B$1-1)*512+($B$2-1)*32+$AE12)</f>
        <v>3/4</v>
      </c>
      <c r="R12" s="189">
        <f>($B$1-1)*512+($B$2-1)*32+$AG12</f>
        <v>18</v>
      </c>
      <c r="T12" s="190" t="s">
        <v>608</v>
      </c>
      <c r="U12" s="186" t="str">
        <f>CONCATENATE(($B$1-1)*512+($B$2-1)*32+$AE11,"/",($B$1-1)*512+($B$2-1)*32+$AE12)</f>
        <v>3/4</v>
      </c>
      <c r="V12" s="190" t="s">
        <v>608</v>
      </c>
      <c r="W12" s="186" t="str">
        <f>CONCATENATE(($B$1-1)*512+($B$2-1)*32+$AH11,"/",($B$1-1)*512+($B$2-1)*32+$AH12)</f>
        <v>19/20</v>
      </c>
      <c r="X12" s="188">
        <f t="shared" si="0"/>
        <v>2</v>
      </c>
      <c r="Y12" s="189">
        <f t="shared" si="0"/>
        <v>2</v>
      </c>
      <c r="AA12" s="188">
        <f>($B$1-1)*512+($B$2-1)*32+$AF12</f>
        <v>2</v>
      </c>
      <c r="AB12" s="191"/>
      <c r="AE12" s="164">
        <v>4</v>
      </c>
      <c r="AF12" s="164">
        <v>2</v>
      </c>
      <c r="AG12" s="164">
        <v>18</v>
      </c>
      <c r="AH12" s="164">
        <v>20</v>
      </c>
    </row>
    <row r="13" spans="2:34" ht="14.25" customHeight="1">
      <c r="B13" s="230" t="s">
        <v>605</v>
      </c>
      <c r="C13" s="231" t="s">
        <v>605</v>
      </c>
      <c r="E13" s="195" t="s">
        <v>605</v>
      </c>
      <c r="F13" s="195"/>
      <c r="G13" s="194" t="s">
        <v>605</v>
      </c>
      <c r="H13" s="195" t="s">
        <v>605</v>
      </c>
      <c r="I13" s="195"/>
      <c r="J13" s="195" t="s">
        <v>605</v>
      </c>
      <c r="K13" s="195"/>
      <c r="M13" s="230" t="s">
        <v>605</v>
      </c>
      <c r="N13" s="231" t="s">
        <v>605</v>
      </c>
      <c r="P13" s="195" t="s">
        <v>605</v>
      </c>
      <c r="Q13" s="195"/>
      <c r="R13" s="194" t="s">
        <v>605</v>
      </c>
      <c r="T13" s="195" t="s">
        <v>605</v>
      </c>
      <c r="U13" s="195"/>
      <c r="V13" s="195" t="s">
        <v>605</v>
      </c>
      <c r="W13" s="195"/>
      <c r="X13" s="196" t="s">
        <v>606</v>
      </c>
      <c r="Y13" s="194" t="s">
        <v>605</v>
      </c>
      <c r="AA13" s="193" t="s">
        <v>605</v>
      </c>
      <c r="AB13" s="194"/>
      <c r="AE13" s="164"/>
      <c r="AF13" s="164"/>
      <c r="AG13" s="164"/>
      <c r="AH13" s="164"/>
    </row>
    <row r="14" spans="2:34" ht="14.25" customHeight="1">
      <c r="B14" s="224" t="s">
        <v>605</v>
      </c>
      <c r="C14" s="225" t="s">
        <v>605</v>
      </c>
      <c r="E14" s="197" t="s">
        <v>605</v>
      </c>
      <c r="F14" s="197"/>
      <c r="G14" s="182" t="s">
        <v>605</v>
      </c>
      <c r="H14" s="197" t="s">
        <v>605</v>
      </c>
      <c r="I14" s="197"/>
      <c r="J14" s="197" t="s">
        <v>605</v>
      </c>
      <c r="K14" s="197"/>
      <c r="M14" s="224" t="s">
        <v>605</v>
      </c>
      <c r="N14" s="225" t="s">
        <v>605</v>
      </c>
      <c r="P14" s="197" t="s">
        <v>605</v>
      </c>
      <c r="Q14" s="197"/>
      <c r="R14" s="182" t="s">
        <v>605</v>
      </c>
      <c r="T14" s="197" t="s">
        <v>605</v>
      </c>
      <c r="U14" s="197"/>
      <c r="V14" s="197" t="s">
        <v>605</v>
      </c>
      <c r="W14" s="197"/>
      <c r="X14" s="181" t="s">
        <v>605</v>
      </c>
      <c r="Y14" s="182" t="s">
        <v>605</v>
      </c>
      <c r="AA14" s="181" t="s">
        <v>605</v>
      </c>
      <c r="AB14" s="182"/>
      <c r="AE14" s="164"/>
      <c r="AF14" s="164"/>
      <c r="AG14" s="164"/>
      <c r="AH14" s="164"/>
    </row>
    <row r="15" spans="2:34" ht="14.25" customHeight="1">
      <c r="B15" s="226">
        <f>($B$1-1)*512+($B$2-1)*32+$AF15</f>
        <v>3</v>
      </c>
      <c r="C15" s="227">
        <f>($B$1-1)*512+($B$2-1)*32+$AG15</f>
        <v>19</v>
      </c>
      <c r="E15" s="185" t="s">
        <v>607</v>
      </c>
      <c r="F15" s="186" t="str">
        <f>CONCATENATE(($B$1-1)*512+($B$2-1)*32+$AE15,"/",($B$1-1)*512+($B$2-1)*32+$AE16)</f>
        <v>5/6</v>
      </c>
      <c r="G15" s="184">
        <f>($B$1-1)*512+($B$2-1)*32+$AG15</f>
        <v>19</v>
      </c>
      <c r="H15" s="185" t="s">
        <v>607</v>
      </c>
      <c r="I15" s="186" t="str">
        <f>CONCATENATE(($B$1-1)*512+($B$2-1)*32+$AE15,"/",($B$1-1)*512+($B$2-1)*32+$AE16)</f>
        <v>5/6</v>
      </c>
      <c r="J15" s="185" t="s">
        <v>607</v>
      </c>
      <c r="K15" s="186" t="str">
        <f>CONCATENATE(($B$1-1)*512+($B$2-1)*32+$AH15,"/",($B$1-1)*512+($B$2-1)*32+$AH16)</f>
        <v>21/22</v>
      </c>
      <c r="M15" s="226">
        <f>($B$1-1)*512+($B$2-1)*32+$AF15</f>
        <v>3</v>
      </c>
      <c r="N15" s="227">
        <f>($B$1-1)*512+($B$2-1)*32+$AG15</f>
        <v>19</v>
      </c>
      <c r="P15" s="185" t="s">
        <v>607</v>
      </c>
      <c r="Q15" s="186" t="str">
        <f>CONCATENATE(($B$1-1)*512+($B$2-1)*32+$AE15,"/",($B$1-1)*512+($B$2-1)*32+$AE16)</f>
        <v>5/6</v>
      </c>
      <c r="R15" s="184">
        <f>($B$1-1)*512+($B$2-1)*32+$AG15</f>
        <v>19</v>
      </c>
      <c r="T15" s="185" t="s">
        <v>607</v>
      </c>
      <c r="U15" s="186" t="str">
        <f>CONCATENATE(($B$1-1)*512+($B$2-1)*32+$AE15,"/",($B$1-1)*512+($B$2-1)*32+$AE16)</f>
        <v>5/6</v>
      </c>
      <c r="V15" s="185" t="s">
        <v>607</v>
      </c>
      <c r="W15" s="186" t="str">
        <f>CONCATENATE(($B$1-1)*512+($B$2-1)*32+$AH15,"/",($B$1-1)*512+($B$2-1)*32+$AH16)</f>
        <v>21/22</v>
      </c>
      <c r="X15" s="183">
        <f aca="true" t="shared" si="1" ref="X15:Y18">($B$1-1)*512+($B$2-1)*32+$AF15</f>
        <v>3</v>
      </c>
      <c r="Y15" s="184">
        <f t="shared" si="1"/>
        <v>3</v>
      </c>
      <c r="AA15" s="183">
        <f>($B$1-1)*512+($B$2-1)*32+$AF15</f>
        <v>3</v>
      </c>
      <c r="AB15" s="192"/>
      <c r="AE15" s="164">
        <v>5</v>
      </c>
      <c r="AF15" s="164">
        <v>3</v>
      </c>
      <c r="AG15" s="164">
        <v>19</v>
      </c>
      <c r="AH15" s="164">
        <v>21</v>
      </c>
    </row>
    <row r="16" spans="2:34" ht="14.25" customHeight="1">
      <c r="B16" s="228">
        <f>($B$1-1)*512+($B$2-1)*32+$AF16</f>
        <v>3</v>
      </c>
      <c r="C16" s="229">
        <f>($B$1-1)*512+($B$2-1)*32+$AG16</f>
        <v>19</v>
      </c>
      <c r="E16" s="190" t="s">
        <v>608</v>
      </c>
      <c r="F16" s="186" t="str">
        <f>CONCATENATE(($B$1-1)*512+($B$2-1)*32+$AE15,"/",($B$1-1)*512+($B$2-1)*32+$AE16)</f>
        <v>5/6</v>
      </c>
      <c r="G16" s="189">
        <f>($B$1-1)*512+($B$2-1)*32+$AG16</f>
        <v>19</v>
      </c>
      <c r="H16" s="190" t="s">
        <v>608</v>
      </c>
      <c r="I16" s="186" t="str">
        <f>CONCATENATE(($B$1-1)*512+($B$2-1)*32+$AE15,"/",($B$1-1)*512+($B$2-1)*32+$AE16)</f>
        <v>5/6</v>
      </c>
      <c r="J16" s="190" t="s">
        <v>608</v>
      </c>
      <c r="K16" s="186" t="str">
        <f>CONCATENATE(($B$1-1)*512+($B$2-1)*32+$AH15,"/",($B$1-1)*512+($B$2-1)*32+$AH16)</f>
        <v>21/22</v>
      </c>
      <c r="M16" s="228">
        <f>($B$1-1)*512+($B$2-1)*32+$AF16</f>
        <v>3</v>
      </c>
      <c r="N16" s="229">
        <f>($B$1-1)*512+($B$2-1)*32+$AG16</f>
        <v>19</v>
      </c>
      <c r="P16" s="190" t="s">
        <v>608</v>
      </c>
      <c r="Q16" s="186" t="str">
        <f>CONCATENATE(($B$1-1)*512+($B$2-1)*32+$AE15,"/",($B$1-1)*512+($B$2-1)*32+$AE16)</f>
        <v>5/6</v>
      </c>
      <c r="R16" s="189">
        <f>($B$1-1)*512+($B$2-1)*32+$AG16</f>
        <v>19</v>
      </c>
      <c r="T16" s="190" t="s">
        <v>608</v>
      </c>
      <c r="U16" s="186" t="str">
        <f>CONCATENATE(($B$1-1)*512+($B$2-1)*32+$AE15,"/",($B$1-1)*512+($B$2-1)*32+$AE16)</f>
        <v>5/6</v>
      </c>
      <c r="V16" s="190" t="s">
        <v>608</v>
      </c>
      <c r="W16" s="186" t="str">
        <f>CONCATENATE(($B$1-1)*512+($B$2-1)*32+$AH15,"/",($B$1-1)*512+($B$2-1)*32+$AH16)</f>
        <v>21/22</v>
      </c>
      <c r="X16" s="188">
        <f t="shared" si="1"/>
        <v>3</v>
      </c>
      <c r="Y16" s="189">
        <f t="shared" si="1"/>
        <v>3</v>
      </c>
      <c r="AA16" s="188">
        <f>($B$1-1)*512+($B$2-1)*32+$AF16</f>
        <v>3</v>
      </c>
      <c r="AB16" s="191"/>
      <c r="AE16" s="164">
        <v>6</v>
      </c>
      <c r="AF16" s="164">
        <v>3</v>
      </c>
      <c r="AG16" s="164">
        <v>19</v>
      </c>
      <c r="AH16" s="164">
        <v>22</v>
      </c>
    </row>
    <row r="17" spans="2:34" ht="14.25" customHeight="1">
      <c r="B17" s="226">
        <f>($B$1-1)*512+($B$2-1)*32+$AF17</f>
        <v>4</v>
      </c>
      <c r="C17" s="227">
        <f>($B$1-1)*512+($B$2-1)*32+$AG17</f>
        <v>20</v>
      </c>
      <c r="E17" s="185" t="s">
        <v>607</v>
      </c>
      <c r="F17" s="186" t="str">
        <f>CONCATENATE(($B$1-1)*512+($B$2-1)*32+$AE17,"/",($B$1-1)*512+($B$2-1)*32+$AE18)</f>
        <v>7/8</v>
      </c>
      <c r="G17" s="184">
        <f>($B$1-1)*512+($B$2-1)*32+$AG17</f>
        <v>20</v>
      </c>
      <c r="H17" s="185" t="s">
        <v>607</v>
      </c>
      <c r="I17" s="186" t="str">
        <f>CONCATENATE(($B$1-1)*512+($B$2-1)*32+$AE17,"/",($B$1-1)*512+($B$2-1)*32+$AE18)</f>
        <v>7/8</v>
      </c>
      <c r="J17" s="185" t="s">
        <v>607</v>
      </c>
      <c r="K17" s="186" t="str">
        <f>CONCATENATE(($B$1-1)*512+($B$2-1)*32+$AH17,"/",($B$1-1)*512+($B$2-1)*32+$AH18)</f>
        <v>23/24</v>
      </c>
      <c r="M17" s="226">
        <f>($B$1-1)*512+($B$2-1)*32+$AF17</f>
        <v>4</v>
      </c>
      <c r="N17" s="227">
        <f>($B$1-1)*512+($B$2-1)*32+$AG17</f>
        <v>20</v>
      </c>
      <c r="P17" s="185" t="s">
        <v>607</v>
      </c>
      <c r="Q17" s="186" t="str">
        <f>CONCATENATE(($B$1-1)*512+($B$2-1)*32+$AE17,"/",($B$1-1)*512+($B$2-1)*32+$AE18)</f>
        <v>7/8</v>
      </c>
      <c r="R17" s="184">
        <f>($B$1-1)*512+($B$2-1)*32+$AG17</f>
        <v>20</v>
      </c>
      <c r="T17" s="185" t="s">
        <v>607</v>
      </c>
      <c r="U17" s="186" t="str">
        <f>CONCATENATE(($B$1-1)*512+($B$2-1)*32+$AE17,"/",($B$1-1)*512+($B$2-1)*32+$AE18)</f>
        <v>7/8</v>
      </c>
      <c r="V17" s="185" t="s">
        <v>607</v>
      </c>
      <c r="W17" s="186" t="str">
        <f>CONCATENATE(($B$1-1)*512+($B$2-1)*32+$AH17,"/",($B$1-1)*512+($B$2-1)*32+$AH18)</f>
        <v>23/24</v>
      </c>
      <c r="X17" s="183">
        <f t="shared" si="1"/>
        <v>4</v>
      </c>
      <c r="Y17" s="184">
        <f t="shared" si="1"/>
        <v>4</v>
      </c>
      <c r="AA17" s="183">
        <f>($B$1-1)*512+($B$2-1)*32+$AF17</f>
        <v>4</v>
      </c>
      <c r="AB17" s="192"/>
      <c r="AE17" s="164">
        <v>7</v>
      </c>
      <c r="AF17" s="164">
        <v>4</v>
      </c>
      <c r="AG17" s="164">
        <v>20</v>
      </c>
      <c r="AH17" s="164">
        <v>23</v>
      </c>
    </row>
    <row r="18" spans="2:34" ht="14.25" customHeight="1">
      <c r="B18" s="228">
        <f>($B$1-1)*512+($B$2-1)*32+$AF18</f>
        <v>4</v>
      </c>
      <c r="C18" s="229">
        <f>($B$1-1)*512+($B$2-1)*32+$AG18</f>
        <v>20</v>
      </c>
      <c r="E18" s="190" t="s">
        <v>608</v>
      </c>
      <c r="F18" s="186" t="str">
        <f>CONCATENATE(($B$1-1)*512+($B$2-1)*32+$AE17,"/",($B$1-1)*512+($B$2-1)*32+$AE18)</f>
        <v>7/8</v>
      </c>
      <c r="G18" s="189">
        <f>($B$1-1)*512+($B$2-1)*32+$AG18</f>
        <v>20</v>
      </c>
      <c r="H18" s="190" t="s">
        <v>608</v>
      </c>
      <c r="I18" s="186" t="str">
        <f>CONCATENATE(($B$1-1)*512+($B$2-1)*32+$AE17,"/",($B$1-1)*512+($B$2-1)*32+$AE18)</f>
        <v>7/8</v>
      </c>
      <c r="J18" s="190" t="s">
        <v>608</v>
      </c>
      <c r="K18" s="186" t="str">
        <f>CONCATENATE(($B$1-1)*512+($B$2-1)*32+$AH17,"/",($B$1-1)*512+($B$2-1)*32+$AH18)</f>
        <v>23/24</v>
      </c>
      <c r="M18" s="228">
        <f>($B$1-1)*512+($B$2-1)*32+$AF18</f>
        <v>4</v>
      </c>
      <c r="N18" s="229">
        <f>($B$1-1)*512+($B$2-1)*32+$AG18</f>
        <v>20</v>
      </c>
      <c r="P18" s="190" t="s">
        <v>608</v>
      </c>
      <c r="Q18" s="186" t="str">
        <f>CONCATENATE(($B$1-1)*512+($B$2-1)*32+$AE17,"/",($B$1-1)*512+($B$2-1)*32+$AE18)</f>
        <v>7/8</v>
      </c>
      <c r="R18" s="189">
        <f>($B$1-1)*512+($B$2-1)*32+$AG18</f>
        <v>20</v>
      </c>
      <c r="T18" s="190" t="s">
        <v>608</v>
      </c>
      <c r="U18" s="186" t="str">
        <f>CONCATENATE(($B$1-1)*512+($B$2-1)*32+$AE17,"/",($B$1-1)*512+($B$2-1)*32+$AE18)</f>
        <v>7/8</v>
      </c>
      <c r="V18" s="190" t="s">
        <v>608</v>
      </c>
      <c r="W18" s="186" t="str">
        <f>CONCATENATE(($B$1-1)*512+($B$2-1)*32+$AH17,"/",($B$1-1)*512+($B$2-1)*32+$AH18)</f>
        <v>23/24</v>
      </c>
      <c r="X18" s="188">
        <f t="shared" si="1"/>
        <v>4</v>
      </c>
      <c r="Y18" s="189">
        <f t="shared" si="1"/>
        <v>4</v>
      </c>
      <c r="AA18" s="188">
        <f>($B$1-1)*512+($B$2-1)*32+$AF18</f>
        <v>4</v>
      </c>
      <c r="AB18" s="191"/>
      <c r="AE18" s="164">
        <v>8</v>
      </c>
      <c r="AF18" s="164">
        <v>4</v>
      </c>
      <c r="AG18" s="164">
        <v>20</v>
      </c>
      <c r="AH18" s="164">
        <v>24</v>
      </c>
    </row>
    <row r="19" spans="2:34" ht="14.25" customHeight="1">
      <c r="B19" s="230" t="s">
        <v>605</v>
      </c>
      <c r="C19" s="231" t="s">
        <v>605</v>
      </c>
      <c r="E19" s="198" t="s">
        <v>605</v>
      </c>
      <c r="F19" s="198"/>
      <c r="G19" s="194" t="s">
        <v>605</v>
      </c>
      <c r="H19" s="198" t="s">
        <v>605</v>
      </c>
      <c r="I19" s="198"/>
      <c r="J19" s="198" t="s">
        <v>605</v>
      </c>
      <c r="K19" s="198"/>
      <c r="M19" s="230" t="s">
        <v>605</v>
      </c>
      <c r="N19" s="231" t="s">
        <v>605</v>
      </c>
      <c r="P19" s="198" t="s">
        <v>605</v>
      </c>
      <c r="Q19" s="198"/>
      <c r="R19" s="194" t="s">
        <v>605</v>
      </c>
      <c r="T19" s="198" t="s">
        <v>605</v>
      </c>
      <c r="U19" s="198"/>
      <c r="V19" s="198" t="s">
        <v>605</v>
      </c>
      <c r="W19" s="198"/>
      <c r="X19" s="196" t="s">
        <v>606</v>
      </c>
      <c r="Y19" s="194" t="s">
        <v>605</v>
      </c>
      <c r="AA19" s="193" t="s">
        <v>605</v>
      </c>
      <c r="AB19" s="194"/>
      <c r="AE19" s="164"/>
      <c r="AF19" s="164"/>
      <c r="AG19" s="164"/>
      <c r="AH19" s="164"/>
    </row>
    <row r="20" spans="2:34" ht="14.25" customHeight="1">
      <c r="B20" s="224" t="s">
        <v>605</v>
      </c>
      <c r="C20" s="225" t="s">
        <v>605</v>
      </c>
      <c r="E20" s="199" t="s">
        <v>605</v>
      </c>
      <c r="F20" s="199"/>
      <c r="G20" s="182" t="s">
        <v>605</v>
      </c>
      <c r="H20" s="199" t="s">
        <v>605</v>
      </c>
      <c r="I20" s="199"/>
      <c r="J20" s="199" t="s">
        <v>605</v>
      </c>
      <c r="K20" s="199"/>
      <c r="M20" s="224" t="s">
        <v>605</v>
      </c>
      <c r="N20" s="225" t="s">
        <v>605</v>
      </c>
      <c r="P20" s="199" t="s">
        <v>605</v>
      </c>
      <c r="Q20" s="199"/>
      <c r="R20" s="182" t="s">
        <v>605</v>
      </c>
      <c r="T20" s="199" t="s">
        <v>605</v>
      </c>
      <c r="U20" s="199"/>
      <c r="V20" s="199" t="s">
        <v>605</v>
      </c>
      <c r="W20" s="199"/>
      <c r="X20" s="181" t="s">
        <v>605</v>
      </c>
      <c r="Y20" s="182" t="s">
        <v>605</v>
      </c>
      <c r="AA20" s="181" t="s">
        <v>605</v>
      </c>
      <c r="AB20" s="182"/>
      <c r="AE20" s="164"/>
      <c r="AF20" s="164"/>
      <c r="AG20" s="164"/>
      <c r="AH20" s="164"/>
    </row>
    <row r="21" spans="2:34" ht="14.25" customHeight="1">
      <c r="B21" s="226">
        <f>($B$1-1)*512+($B$2-1)*32+$AF21</f>
        <v>5</v>
      </c>
      <c r="C21" s="227">
        <f>($B$1-1)*512+($B$2-1)*32+$AG21</f>
        <v>21</v>
      </c>
      <c r="E21" s="185" t="s">
        <v>607</v>
      </c>
      <c r="F21" s="186" t="str">
        <f>CONCATENATE(($B$1-1)*512+($B$2-1)*32+$AE21,"/",($B$1-1)*512+($B$2-1)*32+$AE22)</f>
        <v>9/10</v>
      </c>
      <c r="G21" s="184">
        <f>($B$1-1)*512+($B$2-1)*32+$AG21</f>
        <v>21</v>
      </c>
      <c r="H21" s="185" t="s">
        <v>607</v>
      </c>
      <c r="I21" s="186" t="str">
        <f>CONCATENATE(($B$1-1)*512+($B$2-1)*32+$AE21,"/",($B$1-1)*512+($B$2-1)*32+$AE22)</f>
        <v>9/10</v>
      </c>
      <c r="J21" s="185" t="s">
        <v>607</v>
      </c>
      <c r="K21" s="186" t="str">
        <f>CONCATENATE(($B$1-1)*512+($B$2-1)*32+$AH21,"/",($B$1-1)*512+($B$2-1)*32+$AH22)</f>
        <v>25/26</v>
      </c>
      <c r="M21" s="226">
        <f>($B$1-1)*512+($B$2-1)*32+$AF21</f>
        <v>5</v>
      </c>
      <c r="N21" s="227">
        <f>($B$1-1)*512+($B$2-1)*32+$AG21</f>
        <v>21</v>
      </c>
      <c r="P21" s="185" t="s">
        <v>607</v>
      </c>
      <c r="Q21" s="186" t="str">
        <f>CONCATENATE(($B$1-1)*512+($B$2-1)*32+$AE21,"/",($B$1-1)*512+($B$2-1)*32+$AE22)</f>
        <v>9/10</v>
      </c>
      <c r="R21" s="184">
        <f>($B$1-1)*512+($B$2-1)*32+$AG21</f>
        <v>21</v>
      </c>
      <c r="T21" s="185" t="s">
        <v>607</v>
      </c>
      <c r="U21" s="186" t="str">
        <f>CONCATENATE(($B$1-1)*512+($B$2-1)*32+$AE21,"/",($B$1-1)*512+($B$2-1)*32+$AE22)</f>
        <v>9/10</v>
      </c>
      <c r="V21" s="185" t="s">
        <v>607</v>
      </c>
      <c r="W21" s="186" t="str">
        <f>CONCATENATE(($B$1-1)*512+($B$2-1)*32+$AH21,"/",($B$1-1)*512+($B$2-1)*32+$AH22)</f>
        <v>25/26</v>
      </c>
      <c r="X21" s="183">
        <v>5</v>
      </c>
      <c r="Y21" s="184">
        <f>($B$1-1)*512+($B$2-1)*32+$AF21</f>
        <v>5</v>
      </c>
      <c r="AA21" s="183">
        <f>($B$1-1)*512+($B$2-1)*32+$AF21</f>
        <v>5</v>
      </c>
      <c r="AB21" s="192"/>
      <c r="AE21" s="164">
        <v>9</v>
      </c>
      <c r="AF21" s="164">
        <v>5</v>
      </c>
      <c r="AG21" s="164">
        <v>21</v>
      </c>
      <c r="AH21" s="164">
        <v>25</v>
      </c>
    </row>
    <row r="22" spans="2:34" ht="14.25" customHeight="1">
      <c r="B22" s="228">
        <f>($B$1-1)*512+($B$2-1)*32+$AF22</f>
        <v>5</v>
      </c>
      <c r="C22" s="229">
        <f>($B$1-1)*512+($B$2-1)*32+$AG22</f>
        <v>21</v>
      </c>
      <c r="E22" s="190" t="s">
        <v>608</v>
      </c>
      <c r="F22" s="186" t="str">
        <f>CONCATENATE(($B$1-1)*512+($B$2-1)*32+$AE21,"/",($B$1-1)*512+($B$2-1)*32+$AE22)</f>
        <v>9/10</v>
      </c>
      <c r="G22" s="189">
        <f>($B$1-1)*512+($B$2-1)*32+$AG22</f>
        <v>21</v>
      </c>
      <c r="H22" s="190" t="s">
        <v>608</v>
      </c>
      <c r="I22" s="186" t="str">
        <f>CONCATENATE(($B$1-1)*512+($B$2-1)*32+$AE21,"/",($B$1-1)*512+($B$2-1)*32+$AE22)</f>
        <v>9/10</v>
      </c>
      <c r="J22" s="190" t="s">
        <v>608</v>
      </c>
      <c r="K22" s="186" t="str">
        <f>CONCATENATE(($B$1-1)*512+($B$2-1)*32+$AH21,"/",($B$1-1)*512+($B$2-1)*32+$AH22)</f>
        <v>25/26</v>
      </c>
      <c r="M22" s="228">
        <f>($B$1-1)*512+($B$2-1)*32+$AF22</f>
        <v>5</v>
      </c>
      <c r="N22" s="229">
        <f>($B$1-1)*512+($B$2-1)*32+$AG22</f>
        <v>21</v>
      </c>
      <c r="P22" s="190" t="s">
        <v>608</v>
      </c>
      <c r="Q22" s="186" t="str">
        <f>CONCATENATE(($B$1-1)*512+($B$2-1)*32+$AE21,"/",($B$1-1)*512+($B$2-1)*32+$AE22)</f>
        <v>9/10</v>
      </c>
      <c r="R22" s="189">
        <f>($B$1-1)*512+($B$2-1)*32+$AG22</f>
        <v>21</v>
      </c>
      <c r="T22" s="190" t="s">
        <v>608</v>
      </c>
      <c r="U22" s="186" t="str">
        <f>CONCATENATE(($B$1-1)*512+($B$2-1)*32+$AE21,"/",($B$1-1)*512+($B$2-1)*32+$AE22)</f>
        <v>9/10</v>
      </c>
      <c r="V22" s="190" t="s">
        <v>608</v>
      </c>
      <c r="W22" s="186" t="str">
        <f>CONCATENATE(($B$1-1)*512+($B$2-1)*32+$AH21,"/",($B$1-1)*512+($B$2-1)*32+$AH22)</f>
        <v>25/26</v>
      </c>
      <c r="X22" s="188">
        <v>5</v>
      </c>
      <c r="Y22" s="189">
        <f>($B$1-1)*512+($B$2-1)*32+$AF22</f>
        <v>5</v>
      </c>
      <c r="AA22" s="188">
        <f>($B$1-1)*512+($B$2-1)*32+$AF22</f>
        <v>5</v>
      </c>
      <c r="AB22" s="191"/>
      <c r="AE22" s="164">
        <v>10</v>
      </c>
      <c r="AF22" s="164">
        <v>5</v>
      </c>
      <c r="AG22" s="164">
        <v>21</v>
      </c>
      <c r="AH22" s="164">
        <v>26</v>
      </c>
    </row>
    <row r="23" spans="2:34" ht="14.25" customHeight="1">
      <c r="B23" s="226">
        <f>($B$1-1)*512+($B$2-1)*32+$AF23</f>
        <v>6</v>
      </c>
      <c r="C23" s="227">
        <f>($B$1-1)*512+($B$2-1)*32+$AG23</f>
        <v>22</v>
      </c>
      <c r="E23" s="185" t="s">
        <v>607</v>
      </c>
      <c r="F23" s="186" t="str">
        <f>CONCATENATE(($B$1-1)*512+($B$2-1)*32+$AE23,"/",($B$1-1)*512+($B$2-1)*32+$AE24)</f>
        <v>11/12</v>
      </c>
      <c r="G23" s="184">
        <f>($B$1-1)*512+($B$2-1)*32+$AG23</f>
        <v>22</v>
      </c>
      <c r="H23" s="185" t="s">
        <v>607</v>
      </c>
      <c r="I23" s="186" t="str">
        <f>CONCATENATE(($B$1-1)*512+($B$2-1)*32+$AE23,"/",($B$1-1)*512+($B$2-1)*32+$AE24)</f>
        <v>11/12</v>
      </c>
      <c r="J23" s="185" t="s">
        <v>607</v>
      </c>
      <c r="K23" s="186" t="str">
        <f>CONCATENATE(($B$1-1)*512+($B$2-1)*32+$AH23,"/",($B$1-1)*512+($B$2-1)*32+$AH24)</f>
        <v>27/28</v>
      </c>
      <c r="M23" s="226">
        <f>($B$1-1)*512+($B$2-1)*32+$AF23</f>
        <v>6</v>
      </c>
      <c r="N23" s="227">
        <f>($B$1-1)*512+($B$2-1)*32+$AG23</f>
        <v>22</v>
      </c>
      <c r="P23" s="185" t="s">
        <v>607</v>
      </c>
      <c r="Q23" s="186" t="str">
        <f>CONCATENATE(($B$1-1)*512+($B$2-1)*32+$AE23,"/",($B$1-1)*512+($B$2-1)*32+$AE24)</f>
        <v>11/12</v>
      </c>
      <c r="R23" s="184">
        <f>($B$1-1)*512+($B$2-1)*32+$AG23</f>
        <v>22</v>
      </c>
      <c r="T23" s="185" t="s">
        <v>607</v>
      </c>
      <c r="U23" s="186" t="str">
        <f>CONCATENATE(($B$1-1)*512+($B$2-1)*32+$AE23,"/",($B$1-1)*512+($B$2-1)*32+$AE24)</f>
        <v>11/12</v>
      </c>
      <c r="V23" s="185" t="s">
        <v>607</v>
      </c>
      <c r="W23" s="186" t="str">
        <f>CONCATENATE(($B$1-1)*512+($B$2-1)*32+$AH23,"/",($B$1-1)*512+($B$2-1)*32+$AH24)</f>
        <v>27/28</v>
      </c>
      <c r="X23" s="183">
        <v>6</v>
      </c>
      <c r="Y23" s="184">
        <f>($B$1-1)*512+($B$2-1)*32+$AF23</f>
        <v>6</v>
      </c>
      <c r="AA23" s="183">
        <f>($B$1-1)*512+($B$2-1)*32+$AF23</f>
        <v>6</v>
      </c>
      <c r="AB23" s="192"/>
      <c r="AE23" s="164">
        <v>11</v>
      </c>
      <c r="AF23" s="164">
        <v>6</v>
      </c>
      <c r="AG23" s="164">
        <v>22</v>
      </c>
      <c r="AH23" s="164">
        <v>27</v>
      </c>
    </row>
    <row r="24" spans="2:34" ht="14.25" customHeight="1">
      <c r="B24" s="228">
        <f>($B$1-1)*512+($B$2-1)*32+$AF24</f>
        <v>6</v>
      </c>
      <c r="C24" s="229">
        <f>($B$1-1)*512+($B$2-1)*32+$AG24</f>
        <v>22</v>
      </c>
      <c r="E24" s="190" t="s">
        <v>608</v>
      </c>
      <c r="F24" s="186" t="str">
        <f>CONCATENATE(($B$1-1)*512+($B$2-1)*32+$AE23,"/",($B$1-1)*512+($B$2-1)*32+$AE24)</f>
        <v>11/12</v>
      </c>
      <c r="G24" s="189">
        <f>($B$1-1)*512+($B$2-1)*32+$AG24</f>
        <v>22</v>
      </c>
      <c r="H24" s="190" t="s">
        <v>608</v>
      </c>
      <c r="I24" s="186" t="str">
        <f>CONCATENATE(($B$1-1)*512+($B$2-1)*32+$AE23,"/",($B$1-1)*512+($B$2-1)*32+$AE24)</f>
        <v>11/12</v>
      </c>
      <c r="J24" s="190" t="s">
        <v>608</v>
      </c>
      <c r="K24" s="186" t="str">
        <f>CONCATENATE(($B$1-1)*512+($B$2-1)*32+$AH23,"/",($B$1-1)*512+($B$2-1)*32+$AH24)</f>
        <v>27/28</v>
      </c>
      <c r="M24" s="228">
        <f>($B$1-1)*512+($B$2-1)*32+$AF24</f>
        <v>6</v>
      </c>
      <c r="N24" s="229">
        <f>($B$1-1)*512+($B$2-1)*32+$AG24</f>
        <v>22</v>
      </c>
      <c r="P24" s="190" t="s">
        <v>608</v>
      </c>
      <c r="Q24" s="186" t="str">
        <f>CONCATENATE(($B$1-1)*512+($B$2-1)*32+$AE23,"/",($B$1-1)*512+($B$2-1)*32+$AE24)</f>
        <v>11/12</v>
      </c>
      <c r="R24" s="189">
        <f>($B$1-1)*512+($B$2-1)*32+$AG24</f>
        <v>22</v>
      </c>
      <c r="T24" s="190" t="s">
        <v>608</v>
      </c>
      <c r="U24" s="186" t="str">
        <f>CONCATENATE(($B$1-1)*512+($B$2-1)*32+$AE23,"/",($B$1-1)*512+($B$2-1)*32+$AE24)</f>
        <v>11/12</v>
      </c>
      <c r="V24" s="190" t="s">
        <v>608</v>
      </c>
      <c r="W24" s="186" t="str">
        <f>CONCATENATE(($B$1-1)*512+($B$2-1)*32+$AH23,"/",($B$1-1)*512+($B$2-1)*32+$AH24)</f>
        <v>27/28</v>
      </c>
      <c r="X24" s="188">
        <v>6</v>
      </c>
      <c r="Y24" s="189">
        <f>($B$1-1)*512+($B$2-1)*32+$AF24</f>
        <v>6</v>
      </c>
      <c r="AA24" s="188">
        <f>($B$1-1)*512+($B$2-1)*32+$AF24</f>
        <v>6</v>
      </c>
      <c r="AB24" s="191"/>
      <c r="AE24" s="164">
        <v>12</v>
      </c>
      <c r="AF24" s="164">
        <v>6</v>
      </c>
      <c r="AG24" s="164">
        <v>22</v>
      </c>
      <c r="AH24" s="164">
        <v>28</v>
      </c>
    </row>
    <row r="25" spans="2:34" ht="14.25" customHeight="1">
      <c r="B25" s="230" t="s">
        <v>605</v>
      </c>
      <c r="C25" s="231" t="s">
        <v>605</v>
      </c>
      <c r="E25" s="198" t="s">
        <v>605</v>
      </c>
      <c r="F25" s="198"/>
      <c r="G25" s="194" t="s">
        <v>605</v>
      </c>
      <c r="H25" s="198" t="s">
        <v>605</v>
      </c>
      <c r="I25" s="198"/>
      <c r="J25" s="198" t="s">
        <v>605</v>
      </c>
      <c r="K25" s="198"/>
      <c r="M25" s="230" t="s">
        <v>605</v>
      </c>
      <c r="N25" s="231" t="s">
        <v>605</v>
      </c>
      <c r="P25" s="198" t="s">
        <v>605</v>
      </c>
      <c r="Q25" s="198"/>
      <c r="R25" s="194" t="s">
        <v>605</v>
      </c>
      <c r="T25" s="198" t="s">
        <v>605</v>
      </c>
      <c r="U25" s="198"/>
      <c r="V25" s="198" t="s">
        <v>605</v>
      </c>
      <c r="W25" s="198"/>
      <c r="X25" s="193" t="s">
        <v>606</v>
      </c>
      <c r="Y25" s="194" t="s">
        <v>605</v>
      </c>
      <c r="AA25" s="193" t="s">
        <v>605</v>
      </c>
      <c r="AB25" s="194"/>
      <c r="AE25" s="164"/>
      <c r="AF25" s="164"/>
      <c r="AG25" s="164"/>
      <c r="AH25" s="164"/>
    </row>
    <row r="26" spans="2:34" ht="14.25" customHeight="1">
      <c r="B26" s="224" t="s">
        <v>605</v>
      </c>
      <c r="C26" s="225" t="s">
        <v>605</v>
      </c>
      <c r="E26" s="199" t="s">
        <v>605</v>
      </c>
      <c r="F26" s="199"/>
      <c r="G26" s="182" t="s">
        <v>605</v>
      </c>
      <c r="H26" s="199" t="s">
        <v>605</v>
      </c>
      <c r="I26" s="199"/>
      <c r="J26" s="199" t="s">
        <v>605</v>
      </c>
      <c r="K26" s="199"/>
      <c r="M26" s="224" t="s">
        <v>605</v>
      </c>
      <c r="N26" s="225" t="s">
        <v>605</v>
      </c>
      <c r="P26" s="199" t="s">
        <v>605</v>
      </c>
      <c r="Q26" s="199"/>
      <c r="R26" s="182" t="s">
        <v>605</v>
      </c>
      <c r="T26" s="199" t="s">
        <v>605</v>
      </c>
      <c r="U26" s="199"/>
      <c r="V26" s="199" t="s">
        <v>605</v>
      </c>
      <c r="W26" s="199"/>
      <c r="X26" s="181" t="s">
        <v>605</v>
      </c>
      <c r="Y26" s="182" t="s">
        <v>605</v>
      </c>
      <c r="AA26" s="181" t="s">
        <v>605</v>
      </c>
      <c r="AB26" s="182"/>
      <c r="AE26" s="164"/>
      <c r="AF26" s="164"/>
      <c r="AG26" s="164"/>
      <c r="AH26" s="164"/>
    </row>
    <row r="27" spans="2:34" ht="14.25" customHeight="1">
      <c r="B27" s="226">
        <f>($B$1-1)*512+($B$2-1)*32+$AF27</f>
        <v>7</v>
      </c>
      <c r="C27" s="227">
        <f>($B$1-1)*512+($B$2-1)*32+$AG27</f>
        <v>23</v>
      </c>
      <c r="E27" s="185" t="s">
        <v>607</v>
      </c>
      <c r="F27" s="186" t="str">
        <f>CONCATENATE(($B$1-1)*512+($B$2-1)*32+$AE27,"/",($B$1-1)*512+($B$2-1)*32+$AE28)</f>
        <v>13/14</v>
      </c>
      <c r="G27" s="184">
        <f>($B$1-1)*512+($B$2-1)*32+$AG27</f>
        <v>23</v>
      </c>
      <c r="H27" s="185" t="s">
        <v>607</v>
      </c>
      <c r="I27" s="186" t="str">
        <f>CONCATENATE(($B$1-1)*512+($B$2-1)*32+$AE27,"/",($B$1-1)*512+($B$2-1)*32+$AE28)</f>
        <v>13/14</v>
      </c>
      <c r="J27" s="185" t="s">
        <v>607</v>
      </c>
      <c r="K27" s="186" t="str">
        <f>CONCATENATE(($B$1-1)*512+($B$2-1)*32+$AH27,"/",($B$1-1)*512+($B$2-1)*32+$AH28)</f>
        <v>29/30</v>
      </c>
      <c r="M27" s="226">
        <f>($B$1-1)*512+($B$2-1)*32+$AF27</f>
        <v>7</v>
      </c>
      <c r="N27" s="227">
        <f>($B$1-1)*512+($B$2-1)*32+$AG27</f>
        <v>23</v>
      </c>
      <c r="P27" s="185" t="s">
        <v>607</v>
      </c>
      <c r="Q27" s="186" t="str">
        <f>CONCATENATE(($B$1-1)*512+($B$2-1)*32+$AE27,"/",($B$1-1)*512+($B$2-1)*32+$AE28)</f>
        <v>13/14</v>
      </c>
      <c r="R27" s="184">
        <f>($B$1-1)*512+($B$2-1)*32+$AG27</f>
        <v>23</v>
      </c>
      <c r="T27" s="185" t="s">
        <v>607</v>
      </c>
      <c r="U27" s="186" t="str">
        <f>CONCATENATE(($B$1-1)*512+($B$2-1)*32+$AE27,"/",($B$1-1)*512+($B$2-1)*32+$AE28)</f>
        <v>13/14</v>
      </c>
      <c r="V27" s="185" t="s">
        <v>607</v>
      </c>
      <c r="W27" s="186" t="str">
        <f>CONCATENATE(($B$1-1)*512+($B$2-1)*32+$AH27,"/",($B$1-1)*512+($B$2-1)*32+$AH28)</f>
        <v>29/30</v>
      </c>
      <c r="X27" s="183">
        <v>7</v>
      </c>
      <c r="Y27" s="184">
        <f>($B$1-1)*512+($B$2-1)*32+$AF27</f>
        <v>7</v>
      </c>
      <c r="AA27" s="183">
        <f>($B$1-1)*512+($B$2-1)*32+$AF27</f>
        <v>7</v>
      </c>
      <c r="AB27" s="192"/>
      <c r="AE27" s="164">
        <v>13</v>
      </c>
      <c r="AF27" s="164">
        <v>7</v>
      </c>
      <c r="AG27" s="164">
        <f>VALUE(AF27)+16</f>
        <v>23</v>
      </c>
      <c r="AH27" s="164">
        <v>29</v>
      </c>
    </row>
    <row r="28" spans="2:34" ht="14.25" customHeight="1">
      <c r="B28" s="228">
        <f>($B$1-1)*512+($B$2-1)*32+$AF28</f>
        <v>7</v>
      </c>
      <c r="C28" s="229">
        <f>($B$1-1)*512+($B$2-1)*32+$AG28</f>
        <v>23</v>
      </c>
      <c r="E28" s="190" t="s">
        <v>608</v>
      </c>
      <c r="F28" s="186" t="str">
        <f>CONCATENATE(($B$1-1)*512+($B$2-1)*32+$AE27,"/",($B$1-1)*512+($B$2-1)*32+$AE28)</f>
        <v>13/14</v>
      </c>
      <c r="G28" s="189">
        <f>($B$1-1)*512+($B$2-1)*32+$AG28</f>
        <v>23</v>
      </c>
      <c r="H28" s="190" t="s">
        <v>608</v>
      </c>
      <c r="I28" s="186" t="str">
        <f>CONCATENATE(($B$1-1)*512+($B$2-1)*32+$AE27,"/",($B$1-1)*512+($B$2-1)*32+$AE28)</f>
        <v>13/14</v>
      </c>
      <c r="J28" s="190" t="s">
        <v>608</v>
      </c>
      <c r="K28" s="186" t="str">
        <f>CONCATENATE(($B$1-1)*512+($B$2-1)*32+$AH27,"/",($B$1-1)*512+($B$2-1)*32+$AH28)</f>
        <v>29/30</v>
      </c>
      <c r="M28" s="228">
        <f>($B$1-1)*512+($B$2-1)*32+$AF28</f>
        <v>7</v>
      </c>
      <c r="N28" s="229">
        <f>($B$1-1)*512+($B$2-1)*32+$AG28</f>
        <v>23</v>
      </c>
      <c r="P28" s="190" t="s">
        <v>608</v>
      </c>
      <c r="Q28" s="186" t="str">
        <f>CONCATENATE(($B$1-1)*512+($B$2-1)*32+$AE27,"/",($B$1-1)*512+($B$2-1)*32+$AE28)</f>
        <v>13/14</v>
      </c>
      <c r="R28" s="189">
        <f>($B$1-1)*512+($B$2-1)*32+$AG28</f>
        <v>23</v>
      </c>
      <c r="T28" s="190" t="s">
        <v>608</v>
      </c>
      <c r="U28" s="186" t="str">
        <f>CONCATENATE(($B$1-1)*512+($B$2-1)*32+$AE27,"/",($B$1-1)*512+($B$2-1)*32+$AE28)</f>
        <v>13/14</v>
      </c>
      <c r="V28" s="190" t="s">
        <v>608</v>
      </c>
      <c r="W28" s="186" t="str">
        <f>CONCATENATE(($B$1-1)*512+($B$2-1)*32+$AH27,"/",($B$1-1)*512+($B$2-1)*32+$AH28)</f>
        <v>29/30</v>
      </c>
      <c r="X28" s="188">
        <v>7</v>
      </c>
      <c r="Y28" s="189">
        <f>($B$1-1)*512+($B$2-1)*32+$AF28</f>
        <v>7</v>
      </c>
      <c r="AA28" s="188">
        <f>($B$1-1)*512+($B$2-1)*32+$AF28</f>
        <v>7</v>
      </c>
      <c r="AB28" s="191"/>
      <c r="AE28" s="164">
        <v>14</v>
      </c>
      <c r="AF28" s="164">
        <v>7</v>
      </c>
      <c r="AG28" s="164">
        <f>VALUE(AF28)+16</f>
        <v>23</v>
      </c>
      <c r="AH28" s="164">
        <v>30</v>
      </c>
    </row>
    <row r="29" spans="2:34" ht="14.25" customHeight="1">
      <c r="B29" s="226">
        <f>($B$1-1)*512+($B$2-1)*32+$AF29</f>
        <v>8</v>
      </c>
      <c r="C29" s="227">
        <f>($B$1-1)*512+($B$2-1)*32+$AG29</f>
        <v>24</v>
      </c>
      <c r="E29" s="185" t="s">
        <v>607</v>
      </c>
      <c r="F29" s="186" t="str">
        <f>CONCATENATE(($B$1-1)*512+($B$2-1)*32+$AE29,"/",($B$1-1)*512+($B$2-1)*32+$AE30)</f>
        <v>15/16</v>
      </c>
      <c r="G29" s="184">
        <f>($B$1-1)*512+($B$2-1)*32+$AG29</f>
        <v>24</v>
      </c>
      <c r="H29" s="185" t="s">
        <v>607</v>
      </c>
      <c r="I29" s="186" t="str">
        <f>CONCATENATE(($B$1-1)*512+($B$2-1)*32+$AE29,"/",($B$1-1)*512+($B$2-1)*32+$AE30)</f>
        <v>15/16</v>
      </c>
      <c r="J29" s="185" t="s">
        <v>607</v>
      </c>
      <c r="K29" s="186" t="str">
        <f>CONCATENATE(($B$1-1)*512+($B$2-1)*32+$AH29,"/",($B$1-1)*512+($B$2-1)*32+$AH30)</f>
        <v>31/32</v>
      </c>
      <c r="M29" s="226">
        <f>($B$1-1)*512+($B$2-1)*32+$AF29</f>
        <v>8</v>
      </c>
      <c r="N29" s="227">
        <f>($B$1-1)*512+($B$2-1)*32+$AG29</f>
        <v>24</v>
      </c>
      <c r="P29" s="185" t="s">
        <v>607</v>
      </c>
      <c r="Q29" s="186" t="str">
        <f>CONCATENATE(($B$1-1)*512+($B$2-1)*32+$AE29,"/",($B$1-1)*512+($B$2-1)*32+$AE30)</f>
        <v>15/16</v>
      </c>
      <c r="R29" s="184">
        <f>($B$1-1)*512+($B$2-1)*32+$AG29</f>
        <v>24</v>
      </c>
      <c r="T29" s="185" t="s">
        <v>607</v>
      </c>
      <c r="U29" s="186" t="str">
        <f>CONCATENATE(($B$1-1)*512+($B$2-1)*32+$AE29,"/",($B$1-1)*512+($B$2-1)*32+$AE30)</f>
        <v>15/16</v>
      </c>
      <c r="V29" s="185" t="s">
        <v>607</v>
      </c>
      <c r="W29" s="186" t="str">
        <f>CONCATENATE(($B$1-1)*512+($B$2-1)*32+$AH29,"/",($B$1-1)*512+($B$2-1)*32+$AH30)</f>
        <v>31/32</v>
      </c>
      <c r="X29" s="183">
        <v>8</v>
      </c>
      <c r="Y29" s="184">
        <f>($B$1-1)*512+($B$2-1)*32+$AF29</f>
        <v>8</v>
      </c>
      <c r="AA29" s="183">
        <f>($B$1-1)*512+($B$2-1)*32+$AF29</f>
        <v>8</v>
      </c>
      <c r="AB29" s="192"/>
      <c r="AE29" s="164">
        <v>15</v>
      </c>
      <c r="AF29" s="164">
        <v>8</v>
      </c>
      <c r="AG29" s="164">
        <f>VALUE(AF29)+16</f>
        <v>24</v>
      </c>
      <c r="AH29" s="164">
        <v>31</v>
      </c>
    </row>
    <row r="30" spans="2:34" ht="14.25" customHeight="1">
      <c r="B30" s="228">
        <f>($B$1-1)*512+($B$2-1)*32+$AF30</f>
        <v>8</v>
      </c>
      <c r="C30" s="229">
        <f>($B$1-1)*512+($B$2-1)*32+$AG30</f>
        <v>24</v>
      </c>
      <c r="E30" s="190" t="s">
        <v>608</v>
      </c>
      <c r="F30" s="186" t="str">
        <f>CONCATENATE(($B$1-1)*512+($B$2-1)*32+$AE29,"/",($B$1-1)*512+($B$2-1)*32+$AE30)</f>
        <v>15/16</v>
      </c>
      <c r="G30" s="189">
        <f>($B$1-1)*512+($B$2-1)*32+$AG30</f>
        <v>24</v>
      </c>
      <c r="H30" s="190" t="s">
        <v>608</v>
      </c>
      <c r="I30" s="186" t="str">
        <f>CONCATENATE(($B$1-1)*512+($B$2-1)*32+$AE29,"/",($B$1-1)*512+($B$2-1)*32+$AE30)</f>
        <v>15/16</v>
      </c>
      <c r="J30" s="190" t="s">
        <v>608</v>
      </c>
      <c r="K30" s="186" t="str">
        <f>CONCATENATE(($B$1-1)*512+($B$2-1)*32+$AH29,"/",($B$1-1)*512+($B$2-1)*32+$AH30)</f>
        <v>31/32</v>
      </c>
      <c r="M30" s="228">
        <f>($B$1-1)*512+($B$2-1)*32+$AF30</f>
        <v>8</v>
      </c>
      <c r="N30" s="229">
        <f>($B$1-1)*512+($B$2-1)*32+$AG30</f>
        <v>24</v>
      </c>
      <c r="P30" s="190" t="s">
        <v>608</v>
      </c>
      <c r="Q30" s="186" t="str">
        <f>CONCATENATE(($B$1-1)*512+($B$2-1)*32+$AE29,"/",($B$1-1)*512+($B$2-1)*32+$AE30)</f>
        <v>15/16</v>
      </c>
      <c r="R30" s="189">
        <f>($B$1-1)*512+($B$2-1)*32+$AG30</f>
        <v>24</v>
      </c>
      <c r="T30" s="190" t="s">
        <v>608</v>
      </c>
      <c r="U30" s="186" t="str">
        <f>CONCATENATE(($B$1-1)*512+($B$2-1)*32+$AE29,"/",($B$1-1)*512+($B$2-1)*32+$AE30)</f>
        <v>15/16</v>
      </c>
      <c r="V30" s="190" t="s">
        <v>608</v>
      </c>
      <c r="W30" s="186" t="str">
        <f>CONCATENATE(($B$1-1)*512+($B$2-1)*32+$AH29,"/",($B$1-1)*512+($B$2-1)*32+$AH30)</f>
        <v>31/32</v>
      </c>
      <c r="X30" s="188">
        <v>8</v>
      </c>
      <c r="Y30" s="189">
        <f>($B$1-1)*512+($B$2-1)*32+$AF30</f>
        <v>8</v>
      </c>
      <c r="AA30" s="188">
        <f>($B$1-1)*512+($B$2-1)*32+$AF30</f>
        <v>8</v>
      </c>
      <c r="AB30" s="191"/>
      <c r="AE30" s="164">
        <v>16</v>
      </c>
      <c r="AF30" s="164">
        <v>8</v>
      </c>
      <c r="AG30" s="164">
        <f>VALUE(AF30)+16</f>
        <v>24</v>
      </c>
      <c r="AH30" s="164">
        <v>32</v>
      </c>
    </row>
    <row r="31" spans="2:34" ht="14.25" customHeight="1">
      <c r="B31" s="230" t="s">
        <v>605</v>
      </c>
      <c r="C31" s="231" t="s">
        <v>605</v>
      </c>
      <c r="E31" s="198" t="s">
        <v>605</v>
      </c>
      <c r="F31" s="198"/>
      <c r="G31" s="194" t="s">
        <v>605</v>
      </c>
      <c r="H31" s="198" t="s">
        <v>605</v>
      </c>
      <c r="I31" s="198"/>
      <c r="J31" s="198" t="s">
        <v>605</v>
      </c>
      <c r="K31" s="198"/>
      <c r="M31" s="230" t="s">
        <v>605</v>
      </c>
      <c r="N31" s="231" t="s">
        <v>605</v>
      </c>
      <c r="P31" s="198" t="s">
        <v>605</v>
      </c>
      <c r="Q31" s="198"/>
      <c r="R31" s="194" t="s">
        <v>605</v>
      </c>
      <c r="T31" s="198" t="s">
        <v>605</v>
      </c>
      <c r="U31" s="198"/>
      <c r="V31" s="198" t="s">
        <v>605</v>
      </c>
      <c r="W31" s="198"/>
      <c r="X31" s="193" t="s">
        <v>606</v>
      </c>
      <c r="Y31" s="194" t="s">
        <v>605</v>
      </c>
      <c r="AA31" s="193" t="s">
        <v>605</v>
      </c>
      <c r="AB31" s="194"/>
      <c r="AE31" s="164"/>
      <c r="AF31" s="164"/>
      <c r="AG31" s="164"/>
      <c r="AH31" s="164"/>
    </row>
    <row r="32" spans="2:34" ht="14.25" customHeight="1">
      <c r="B32" s="224" t="s">
        <v>605</v>
      </c>
      <c r="C32" s="225" t="s">
        <v>605</v>
      </c>
      <c r="E32" s="199" t="s">
        <v>605</v>
      </c>
      <c r="F32" s="199"/>
      <c r="G32" s="182" t="s">
        <v>605</v>
      </c>
      <c r="H32" s="199" t="s">
        <v>605</v>
      </c>
      <c r="I32" s="199"/>
      <c r="J32" s="199" t="s">
        <v>605</v>
      </c>
      <c r="K32" s="199"/>
      <c r="M32" s="224" t="s">
        <v>605</v>
      </c>
      <c r="N32" s="225" t="s">
        <v>605</v>
      </c>
      <c r="P32" s="199" t="s">
        <v>605</v>
      </c>
      <c r="Q32" s="199"/>
      <c r="R32" s="182" t="s">
        <v>605</v>
      </c>
      <c r="T32" s="199" t="s">
        <v>605</v>
      </c>
      <c r="U32" s="199"/>
      <c r="V32" s="199" t="s">
        <v>605</v>
      </c>
      <c r="W32" s="199"/>
      <c r="X32" s="181" t="s">
        <v>605</v>
      </c>
      <c r="Y32" s="182" t="s">
        <v>605</v>
      </c>
      <c r="AA32" s="181" t="s">
        <v>605</v>
      </c>
      <c r="AB32" s="182"/>
      <c r="AE32" s="164"/>
      <c r="AF32" s="164"/>
      <c r="AG32" s="164"/>
      <c r="AH32" s="164"/>
    </row>
    <row r="33" spans="2:34" ht="14.25" customHeight="1">
      <c r="B33" s="226">
        <f>($B$1-1)*512+($B$2-1)*32+$AF33</f>
        <v>9</v>
      </c>
      <c r="C33" s="227">
        <f>($B$1-1)*512+($B$2-1)*32+$AG33</f>
        <v>25</v>
      </c>
      <c r="E33" s="198"/>
      <c r="F33" s="198"/>
      <c r="G33" s="184">
        <f>($B$1-1)*512+($B$2-1)*32+$AG33</f>
        <v>25</v>
      </c>
      <c r="H33" s="198"/>
      <c r="I33" s="198"/>
      <c r="J33" s="198"/>
      <c r="K33" s="198"/>
      <c r="M33" s="226">
        <f>($B$1-1)*512+($B$2-1)*32+$AF33</f>
        <v>9</v>
      </c>
      <c r="N33" s="227">
        <f>($B$1-1)*512+($B$2-1)*32+$AG33</f>
        <v>25</v>
      </c>
      <c r="P33" s="200"/>
      <c r="Q33" s="201"/>
      <c r="R33" s="184">
        <f>($B$1-1)*512+($B$2-1)*32+$AG33</f>
        <v>25</v>
      </c>
      <c r="T33" s="200"/>
      <c r="U33" s="201"/>
      <c r="V33" s="200"/>
      <c r="W33" s="201"/>
      <c r="X33" s="183">
        <v>9</v>
      </c>
      <c r="Y33" s="184">
        <f>($B$1-1)*512+($B$2-1)*32+$AF33</f>
        <v>9</v>
      </c>
      <c r="AA33" s="183">
        <f>($B$1-1)*512+($B$2-1)*32+$AF33</f>
        <v>9</v>
      </c>
      <c r="AB33" s="192"/>
      <c r="AE33" s="164"/>
      <c r="AF33" s="164">
        <v>9</v>
      </c>
      <c r="AG33" s="164">
        <v>25</v>
      </c>
      <c r="AH33" s="164"/>
    </row>
    <row r="34" spans="2:34" ht="14.25" customHeight="1">
      <c r="B34" s="228">
        <f>($B$1-1)*512+($B$2-1)*32+$AF34</f>
        <v>9</v>
      </c>
      <c r="C34" s="229">
        <f>($B$1-1)*512+($B$2-1)*32+$AG34</f>
        <v>25</v>
      </c>
      <c r="E34" s="199"/>
      <c r="F34" s="199"/>
      <c r="G34" s="189">
        <f>($B$1-1)*512+($B$2-1)*32+$AG34</f>
        <v>25</v>
      </c>
      <c r="H34" s="199"/>
      <c r="I34" s="199"/>
      <c r="J34" s="199"/>
      <c r="K34" s="199"/>
      <c r="M34" s="228">
        <f>($B$1-1)*512+($B$2-1)*32+$AF34</f>
        <v>9</v>
      </c>
      <c r="N34" s="229">
        <f>($B$1-1)*512+($B$2-1)*32+$AG34</f>
        <v>25</v>
      </c>
      <c r="P34" s="202"/>
      <c r="Q34" s="201"/>
      <c r="R34" s="189">
        <f>($B$1-1)*512+($B$2-1)*32+$AG34</f>
        <v>25</v>
      </c>
      <c r="T34" s="202"/>
      <c r="U34" s="201"/>
      <c r="V34" s="202"/>
      <c r="W34" s="201"/>
      <c r="X34" s="188">
        <v>9</v>
      </c>
      <c r="Y34" s="189">
        <f>($B$1-1)*512+($B$2-1)*32+$AF34</f>
        <v>9</v>
      </c>
      <c r="AA34" s="188">
        <f>($B$1-1)*512+($B$2-1)*32+$AF34</f>
        <v>9</v>
      </c>
      <c r="AB34" s="191"/>
      <c r="AE34" s="164"/>
      <c r="AF34" s="164">
        <v>9</v>
      </c>
      <c r="AG34" s="164">
        <v>25</v>
      </c>
      <c r="AH34" s="164"/>
    </row>
    <row r="35" spans="2:34" ht="14.25" customHeight="1">
      <c r="B35" s="226">
        <f>($B$1-1)*512+($B$2-1)*32+$AF35</f>
        <v>10</v>
      </c>
      <c r="C35" s="227">
        <f>($B$1-1)*512+($B$2-1)*32+$AG35</f>
        <v>26</v>
      </c>
      <c r="E35" s="198"/>
      <c r="F35" s="198"/>
      <c r="G35" s="184">
        <f>($B$1-1)*512+($B$2-1)*32+$AG35</f>
        <v>26</v>
      </c>
      <c r="H35" s="198"/>
      <c r="I35" s="198"/>
      <c r="J35" s="198"/>
      <c r="K35" s="198"/>
      <c r="M35" s="226">
        <f>($B$1-1)*512+($B$2-1)*32+$AF35</f>
        <v>10</v>
      </c>
      <c r="N35" s="227">
        <f>($B$1-1)*512+($B$2-1)*32+$AG35</f>
        <v>26</v>
      </c>
      <c r="P35" s="200"/>
      <c r="Q35" s="201"/>
      <c r="R35" s="184">
        <f>($B$1-1)*512+($B$2-1)*32+$AG35</f>
        <v>26</v>
      </c>
      <c r="T35" s="200"/>
      <c r="U35" s="201"/>
      <c r="V35" s="200"/>
      <c r="W35" s="201"/>
      <c r="X35" s="183">
        <v>10</v>
      </c>
      <c r="Y35" s="184">
        <f>($B$1-1)*512+($B$2-1)*32+$AF35</f>
        <v>10</v>
      </c>
      <c r="AA35" s="183">
        <f>($B$1-1)*512+($B$2-1)*32+$AF35</f>
        <v>10</v>
      </c>
      <c r="AB35" s="192"/>
      <c r="AE35" s="203"/>
      <c r="AF35" s="164">
        <v>10</v>
      </c>
      <c r="AG35" s="164">
        <v>26</v>
      </c>
      <c r="AH35" s="203"/>
    </row>
    <row r="36" spans="2:34" ht="14.25" customHeight="1">
      <c r="B36" s="228">
        <f>($B$1-1)*512+($B$2-1)*32+$AF36</f>
        <v>10</v>
      </c>
      <c r="C36" s="229">
        <f>($B$1-1)*512+($B$2-1)*32+$AG36</f>
        <v>26</v>
      </c>
      <c r="E36" s="199"/>
      <c r="F36" s="199"/>
      <c r="G36" s="189">
        <f>($B$1-1)*512+($B$2-1)*32+$AG36</f>
        <v>26</v>
      </c>
      <c r="H36" s="199"/>
      <c r="I36" s="199"/>
      <c r="J36" s="199"/>
      <c r="K36" s="199"/>
      <c r="M36" s="228">
        <f>($B$1-1)*512+($B$2-1)*32+$AF36</f>
        <v>10</v>
      </c>
      <c r="N36" s="229">
        <f>($B$1-1)*512+($B$2-1)*32+$AG36</f>
        <v>26</v>
      </c>
      <c r="P36" s="202"/>
      <c r="Q36" s="201"/>
      <c r="R36" s="189">
        <f>($B$1-1)*512+($B$2-1)*32+$AG36</f>
        <v>26</v>
      </c>
      <c r="T36" s="202"/>
      <c r="U36" s="201"/>
      <c r="V36" s="202"/>
      <c r="W36" s="201"/>
      <c r="X36" s="188">
        <v>10</v>
      </c>
      <c r="Y36" s="189">
        <f>($B$1-1)*512+($B$2-1)*32+$AF36</f>
        <v>10</v>
      </c>
      <c r="AA36" s="188">
        <f>($B$1-1)*512+($B$2-1)*32+$AF36</f>
        <v>10</v>
      </c>
      <c r="AB36" s="191"/>
      <c r="AE36" s="203"/>
      <c r="AF36" s="164">
        <v>10</v>
      </c>
      <c r="AG36" s="164">
        <v>26</v>
      </c>
      <c r="AH36" s="203"/>
    </row>
    <row r="37" spans="2:34" ht="14.25" customHeight="1">
      <c r="B37" s="230" t="s">
        <v>605</v>
      </c>
      <c r="C37" s="231" t="s">
        <v>605</v>
      </c>
      <c r="E37" s="198"/>
      <c r="F37" s="198"/>
      <c r="G37" s="194" t="s">
        <v>605</v>
      </c>
      <c r="H37" s="198"/>
      <c r="I37" s="198"/>
      <c r="J37" s="198"/>
      <c r="K37" s="198"/>
      <c r="M37" s="230" t="s">
        <v>605</v>
      </c>
      <c r="N37" s="231" t="s">
        <v>605</v>
      </c>
      <c r="P37" s="193"/>
      <c r="Q37" s="193"/>
      <c r="R37" s="194" t="s">
        <v>605</v>
      </c>
      <c r="T37" s="193"/>
      <c r="U37" s="193"/>
      <c r="V37" s="193"/>
      <c r="W37" s="193"/>
      <c r="X37" s="193" t="s">
        <v>606</v>
      </c>
      <c r="Y37" s="194" t="s">
        <v>605</v>
      </c>
      <c r="AA37" s="193" t="s">
        <v>605</v>
      </c>
      <c r="AB37" s="194"/>
      <c r="AE37" s="203"/>
      <c r="AF37" s="164"/>
      <c r="AG37" s="164"/>
      <c r="AH37" s="203"/>
    </row>
    <row r="38" spans="2:34" ht="14.25" customHeight="1">
      <c r="B38" s="224" t="s">
        <v>605</v>
      </c>
      <c r="C38" s="225" t="s">
        <v>605</v>
      </c>
      <c r="E38" s="199"/>
      <c r="F38" s="199"/>
      <c r="G38" s="182" t="s">
        <v>605</v>
      </c>
      <c r="H38" s="199"/>
      <c r="I38" s="199"/>
      <c r="J38" s="199"/>
      <c r="K38" s="199"/>
      <c r="M38" s="224" t="s">
        <v>605</v>
      </c>
      <c r="N38" s="225" t="s">
        <v>605</v>
      </c>
      <c r="P38" s="181"/>
      <c r="Q38" s="181"/>
      <c r="R38" s="182" t="s">
        <v>605</v>
      </c>
      <c r="T38" s="181"/>
      <c r="U38" s="181"/>
      <c r="V38" s="181"/>
      <c r="W38" s="181"/>
      <c r="X38" s="181" t="s">
        <v>605</v>
      </c>
      <c r="Y38" s="182" t="s">
        <v>605</v>
      </c>
      <c r="AA38" s="181" t="s">
        <v>605</v>
      </c>
      <c r="AB38" s="182"/>
      <c r="AE38" s="203"/>
      <c r="AF38" s="164"/>
      <c r="AG38" s="164"/>
      <c r="AH38" s="203"/>
    </row>
    <row r="39" spans="2:34" ht="14.25" customHeight="1">
      <c r="B39" s="226">
        <f>($B$1-1)*512+($B$2-1)*32+$AF39</f>
        <v>11</v>
      </c>
      <c r="C39" s="227">
        <f>($B$1-1)*512+($B$2-1)*32+$AG39</f>
        <v>27</v>
      </c>
      <c r="E39" s="198"/>
      <c r="F39" s="198"/>
      <c r="G39" s="184">
        <f>($B$1-1)*512+($B$2-1)*32+$AG39</f>
        <v>27</v>
      </c>
      <c r="H39" s="198"/>
      <c r="I39" s="198"/>
      <c r="J39" s="198"/>
      <c r="K39" s="198"/>
      <c r="M39" s="226">
        <f>($B$1-1)*512+($B$2-1)*32+$AF39</f>
        <v>11</v>
      </c>
      <c r="N39" s="227">
        <f>($B$1-1)*512+($B$2-1)*32+$AG39</f>
        <v>27</v>
      </c>
      <c r="P39" s="200"/>
      <c r="Q39" s="200"/>
      <c r="R39" s="184">
        <f>($B$1-1)*512+($B$2-1)*32+$AG39</f>
        <v>27</v>
      </c>
      <c r="T39" s="200"/>
      <c r="U39" s="200"/>
      <c r="V39" s="200"/>
      <c r="W39" s="200"/>
      <c r="X39" s="183">
        <v>11</v>
      </c>
      <c r="Y39" s="184">
        <f>($B$1-1)*512+($B$2-1)*32+$AF39</f>
        <v>11</v>
      </c>
      <c r="AA39" s="183">
        <f>($B$1-1)*512+($B$2-1)*32+$AF39</f>
        <v>11</v>
      </c>
      <c r="AB39" s="192"/>
      <c r="AE39" s="203"/>
      <c r="AF39" s="164">
        <v>11</v>
      </c>
      <c r="AG39" s="164">
        <v>27</v>
      </c>
      <c r="AH39" s="203"/>
    </row>
    <row r="40" spans="2:34" ht="14.25" customHeight="1">
      <c r="B40" s="228">
        <f>($B$1-1)*512+($B$2-1)*32+$AF40</f>
        <v>11</v>
      </c>
      <c r="C40" s="229">
        <f>($B$1-1)*512+($B$2-1)*32+$AG40</f>
        <v>27</v>
      </c>
      <c r="E40" s="199"/>
      <c r="F40" s="199"/>
      <c r="G40" s="189">
        <f>($B$1-1)*512+($B$2-1)*32+$AG40</f>
        <v>27</v>
      </c>
      <c r="H40" s="199"/>
      <c r="I40" s="199"/>
      <c r="J40" s="199"/>
      <c r="K40" s="199"/>
      <c r="M40" s="228">
        <f>($B$1-1)*512+($B$2-1)*32+$AF40</f>
        <v>11</v>
      </c>
      <c r="N40" s="229">
        <f>($B$1-1)*512+($B$2-1)*32+$AG40</f>
        <v>27</v>
      </c>
      <c r="P40" s="202"/>
      <c r="Q40" s="202"/>
      <c r="R40" s="189">
        <f>($B$1-1)*512+($B$2-1)*32+$AG40</f>
        <v>27</v>
      </c>
      <c r="T40" s="202"/>
      <c r="U40" s="202"/>
      <c r="V40" s="202"/>
      <c r="W40" s="202"/>
      <c r="X40" s="188">
        <v>11</v>
      </c>
      <c r="Y40" s="189">
        <f>($B$1-1)*512+($B$2-1)*32+$AF40</f>
        <v>11</v>
      </c>
      <c r="AA40" s="188">
        <f>($B$1-1)*512+($B$2-1)*32+$AF40</f>
        <v>11</v>
      </c>
      <c r="AB40" s="191"/>
      <c r="AE40" s="203"/>
      <c r="AF40" s="164">
        <v>11</v>
      </c>
      <c r="AG40" s="164">
        <v>27</v>
      </c>
      <c r="AH40" s="203"/>
    </row>
    <row r="41" spans="2:34" ht="14.25" customHeight="1">
      <c r="B41" s="226">
        <f>($B$1-1)*512+($B$2-1)*32+$AF41</f>
        <v>12</v>
      </c>
      <c r="C41" s="227">
        <f>($B$1-1)*512+($B$2-1)*32+$AG41</f>
        <v>28</v>
      </c>
      <c r="E41" s="198"/>
      <c r="F41" s="198"/>
      <c r="G41" s="184">
        <f>($B$1-1)*512+($B$2-1)*32+$AG41</f>
        <v>28</v>
      </c>
      <c r="H41" s="198"/>
      <c r="I41" s="198"/>
      <c r="J41" s="198"/>
      <c r="K41" s="198"/>
      <c r="M41" s="226">
        <f>($B$1-1)*512+($B$2-1)*32+$AF41</f>
        <v>12</v>
      </c>
      <c r="N41" s="227">
        <f>($B$1-1)*512+($B$2-1)*32+$AG41</f>
        <v>28</v>
      </c>
      <c r="P41" s="200"/>
      <c r="Q41" s="200"/>
      <c r="R41" s="184">
        <f>($B$1-1)*512+($B$2-1)*32+$AG41</f>
        <v>28</v>
      </c>
      <c r="T41" s="200"/>
      <c r="U41" s="200"/>
      <c r="V41" s="200"/>
      <c r="W41" s="200"/>
      <c r="X41" s="183">
        <v>12</v>
      </c>
      <c r="Y41" s="184">
        <f>($B$1-1)*512+($B$2-1)*32+$AF41</f>
        <v>12</v>
      </c>
      <c r="AA41" s="183">
        <f>($B$1-1)*512+($B$2-1)*32+$AF41</f>
        <v>12</v>
      </c>
      <c r="AB41" s="192"/>
      <c r="AE41" s="203"/>
      <c r="AF41" s="164">
        <v>12</v>
      </c>
      <c r="AG41" s="164">
        <v>28</v>
      </c>
      <c r="AH41" s="203"/>
    </row>
    <row r="42" spans="2:34" ht="14.25" customHeight="1">
      <c r="B42" s="228">
        <f>($B$1-1)*512+($B$2-1)*32+$AF42</f>
        <v>12</v>
      </c>
      <c r="C42" s="229">
        <f>($B$1-1)*512+($B$2-1)*32+$AG42</f>
        <v>28</v>
      </c>
      <c r="E42" s="199"/>
      <c r="F42" s="199"/>
      <c r="G42" s="189">
        <f>($B$1-1)*512+($B$2-1)*32+$AG42</f>
        <v>28</v>
      </c>
      <c r="H42" s="199"/>
      <c r="I42" s="199"/>
      <c r="J42" s="199"/>
      <c r="K42" s="199"/>
      <c r="M42" s="228">
        <f>($B$1-1)*512+($B$2-1)*32+$AF42</f>
        <v>12</v>
      </c>
      <c r="N42" s="229">
        <f>($B$1-1)*512+($B$2-1)*32+$AG42</f>
        <v>28</v>
      </c>
      <c r="P42" s="202"/>
      <c r="Q42" s="202"/>
      <c r="R42" s="189">
        <f>($B$1-1)*512+($B$2-1)*32+$AG42</f>
        <v>28</v>
      </c>
      <c r="T42" s="202"/>
      <c r="U42" s="202"/>
      <c r="V42" s="202"/>
      <c r="W42" s="202"/>
      <c r="X42" s="188">
        <v>12</v>
      </c>
      <c r="Y42" s="189">
        <f>($B$1-1)*512+($B$2-1)*32+$AF42</f>
        <v>12</v>
      </c>
      <c r="AA42" s="188">
        <f>($B$1-1)*512+($B$2-1)*32+$AF42</f>
        <v>12</v>
      </c>
      <c r="AB42" s="191"/>
      <c r="AE42" s="203"/>
      <c r="AF42" s="164">
        <v>12</v>
      </c>
      <c r="AG42" s="164">
        <v>28</v>
      </c>
      <c r="AH42" s="203"/>
    </row>
    <row r="43" spans="2:34" ht="14.25" customHeight="1">
      <c r="B43" s="230" t="s">
        <v>605</v>
      </c>
      <c r="C43" s="231" t="s">
        <v>605</v>
      </c>
      <c r="E43" s="198"/>
      <c r="F43" s="198"/>
      <c r="G43" s="194" t="s">
        <v>605</v>
      </c>
      <c r="H43" s="198"/>
      <c r="I43" s="198"/>
      <c r="J43" s="198"/>
      <c r="K43" s="198"/>
      <c r="M43" s="230" t="s">
        <v>605</v>
      </c>
      <c r="N43" s="231" t="s">
        <v>605</v>
      </c>
      <c r="P43" s="193"/>
      <c r="Q43" s="193"/>
      <c r="R43" s="194" t="s">
        <v>605</v>
      </c>
      <c r="T43" s="193"/>
      <c r="U43" s="193"/>
      <c r="V43" s="193"/>
      <c r="W43" s="193"/>
      <c r="X43" s="193" t="s">
        <v>606</v>
      </c>
      <c r="Y43" s="194" t="s">
        <v>605</v>
      </c>
      <c r="AA43" s="193" t="s">
        <v>605</v>
      </c>
      <c r="AB43" s="194"/>
      <c r="AE43" s="203"/>
      <c r="AF43" s="164"/>
      <c r="AG43" s="164"/>
      <c r="AH43" s="203"/>
    </row>
    <row r="44" spans="2:34" ht="14.25" customHeight="1">
      <c r="B44" s="224" t="s">
        <v>605</v>
      </c>
      <c r="C44" s="225" t="s">
        <v>605</v>
      </c>
      <c r="E44" s="199"/>
      <c r="F44" s="199"/>
      <c r="G44" s="182" t="s">
        <v>605</v>
      </c>
      <c r="H44" s="199"/>
      <c r="I44" s="199"/>
      <c r="J44" s="199"/>
      <c r="K44" s="199"/>
      <c r="M44" s="224" t="s">
        <v>605</v>
      </c>
      <c r="N44" s="225" t="s">
        <v>605</v>
      </c>
      <c r="P44" s="181"/>
      <c r="Q44" s="181"/>
      <c r="R44" s="182" t="s">
        <v>605</v>
      </c>
      <c r="T44" s="181"/>
      <c r="U44" s="181"/>
      <c r="V44" s="181"/>
      <c r="W44" s="181"/>
      <c r="X44" s="181" t="s">
        <v>605</v>
      </c>
      <c r="Y44" s="182" t="s">
        <v>605</v>
      </c>
      <c r="AA44" s="181" t="s">
        <v>605</v>
      </c>
      <c r="AB44" s="182"/>
      <c r="AE44" s="203"/>
      <c r="AF44" s="164"/>
      <c r="AG44" s="164"/>
      <c r="AH44" s="203"/>
    </row>
    <row r="45" spans="2:34" ht="14.25" customHeight="1">
      <c r="B45" s="226">
        <f>($B$1-1)*512+($B$2-1)*32+$AF45</f>
        <v>13</v>
      </c>
      <c r="C45" s="227">
        <f>($B$1-1)*512+($B$2-1)*32+$AG45</f>
        <v>29</v>
      </c>
      <c r="E45" s="198"/>
      <c r="F45" s="198"/>
      <c r="G45" s="184">
        <f>($B$1-1)*512+($B$2-1)*32+$AG45</f>
        <v>29</v>
      </c>
      <c r="H45" s="198"/>
      <c r="I45" s="198"/>
      <c r="J45" s="198"/>
      <c r="K45" s="198"/>
      <c r="M45" s="226">
        <f>($B$1-1)*512+($B$2-1)*32+$AF45</f>
        <v>13</v>
      </c>
      <c r="N45" s="227">
        <f>($B$1-1)*512+($B$2-1)*32+$AG45</f>
        <v>29</v>
      </c>
      <c r="P45" s="200"/>
      <c r="Q45" s="200"/>
      <c r="R45" s="184">
        <f>($B$1-1)*512+($B$2-1)*32+$AG45</f>
        <v>29</v>
      </c>
      <c r="T45" s="200"/>
      <c r="U45" s="200"/>
      <c r="V45" s="200"/>
      <c r="W45" s="200"/>
      <c r="X45" s="183">
        <v>13</v>
      </c>
      <c r="Y45" s="184">
        <f>($B$1-1)*512+($B$2-1)*32+$AF45</f>
        <v>13</v>
      </c>
      <c r="AA45" s="183">
        <f>($B$1-1)*512+($B$2-1)*32+$AF45</f>
        <v>13</v>
      </c>
      <c r="AB45" s="192"/>
      <c r="AE45" s="203"/>
      <c r="AF45" s="164">
        <v>13</v>
      </c>
      <c r="AG45" s="164">
        <v>29</v>
      </c>
      <c r="AH45" s="203"/>
    </row>
    <row r="46" spans="2:34" ht="14.25" customHeight="1">
      <c r="B46" s="228">
        <f>($B$1-1)*512+($B$2-1)*32+$AF46</f>
        <v>13</v>
      </c>
      <c r="C46" s="229">
        <f>($B$1-1)*512+($B$2-1)*32+$AG46</f>
        <v>29</v>
      </c>
      <c r="E46" s="199"/>
      <c r="F46" s="199"/>
      <c r="G46" s="189">
        <f>($B$1-1)*512+($B$2-1)*32+$AG46</f>
        <v>29</v>
      </c>
      <c r="H46" s="199"/>
      <c r="I46" s="199"/>
      <c r="J46" s="199"/>
      <c r="K46" s="199"/>
      <c r="M46" s="228">
        <f>($B$1-1)*512+($B$2-1)*32+$AF46</f>
        <v>13</v>
      </c>
      <c r="N46" s="229">
        <f>($B$1-1)*512+($B$2-1)*32+$AG46</f>
        <v>29</v>
      </c>
      <c r="P46" s="202"/>
      <c r="Q46" s="202"/>
      <c r="R46" s="189">
        <f>($B$1-1)*512+($B$2-1)*32+$AG46</f>
        <v>29</v>
      </c>
      <c r="T46" s="202"/>
      <c r="U46" s="202"/>
      <c r="V46" s="202"/>
      <c r="W46" s="202"/>
      <c r="X46" s="188">
        <v>13</v>
      </c>
      <c r="Y46" s="189">
        <f>($B$1-1)*512+($B$2-1)*32+$AF46</f>
        <v>13</v>
      </c>
      <c r="AA46" s="188">
        <f>($B$1-1)*512+($B$2-1)*32+$AF46</f>
        <v>13</v>
      </c>
      <c r="AB46" s="191"/>
      <c r="AE46" s="203"/>
      <c r="AF46" s="164">
        <v>13</v>
      </c>
      <c r="AG46" s="164">
        <v>29</v>
      </c>
      <c r="AH46" s="203"/>
    </row>
    <row r="47" spans="2:34" ht="14.25" customHeight="1">
      <c r="B47" s="226">
        <f>($B$1-1)*512+($B$2-1)*32+$AF47</f>
        <v>14</v>
      </c>
      <c r="C47" s="227">
        <f>($B$1-1)*512+($B$2-1)*32+$AG47</f>
        <v>30</v>
      </c>
      <c r="E47" s="198"/>
      <c r="F47" s="198"/>
      <c r="G47" s="184">
        <f>($B$1-1)*512+($B$2-1)*32+$AG47</f>
        <v>30</v>
      </c>
      <c r="H47" s="198"/>
      <c r="I47" s="198"/>
      <c r="J47" s="198"/>
      <c r="K47" s="198"/>
      <c r="M47" s="226">
        <f>($B$1-1)*512+($B$2-1)*32+$AF47</f>
        <v>14</v>
      </c>
      <c r="N47" s="227">
        <f>($B$1-1)*512+($B$2-1)*32+$AG47</f>
        <v>30</v>
      </c>
      <c r="P47" s="200"/>
      <c r="Q47" s="200"/>
      <c r="R47" s="184">
        <f>($B$1-1)*512+($B$2-1)*32+$AG47</f>
        <v>30</v>
      </c>
      <c r="T47" s="200"/>
      <c r="U47" s="200"/>
      <c r="V47" s="200"/>
      <c r="W47" s="200"/>
      <c r="X47" s="183">
        <v>14</v>
      </c>
      <c r="Y47" s="184">
        <f>($B$1-1)*512+($B$2-1)*32+$AF47</f>
        <v>14</v>
      </c>
      <c r="AA47" s="183">
        <f>($B$1-1)*512+($B$2-1)*32+$AF47</f>
        <v>14</v>
      </c>
      <c r="AB47" s="192"/>
      <c r="AE47" s="203"/>
      <c r="AF47" s="164">
        <v>14</v>
      </c>
      <c r="AG47" s="164">
        <v>30</v>
      </c>
      <c r="AH47" s="203"/>
    </row>
    <row r="48" spans="2:34" ht="14.25" customHeight="1">
      <c r="B48" s="228">
        <f>($B$1-1)*512+($B$2-1)*32+$AF48</f>
        <v>14</v>
      </c>
      <c r="C48" s="229">
        <f>($B$1-1)*512+($B$2-1)*32+$AG48</f>
        <v>30</v>
      </c>
      <c r="E48" s="199"/>
      <c r="F48" s="199"/>
      <c r="G48" s="189">
        <f>($B$1-1)*512+($B$2-1)*32+$AG48</f>
        <v>30</v>
      </c>
      <c r="H48" s="199"/>
      <c r="I48" s="199"/>
      <c r="J48" s="199"/>
      <c r="K48" s="199"/>
      <c r="M48" s="228">
        <f>($B$1-1)*512+($B$2-1)*32+$AF48</f>
        <v>14</v>
      </c>
      <c r="N48" s="229">
        <f>($B$1-1)*512+($B$2-1)*32+$AG48</f>
        <v>30</v>
      </c>
      <c r="P48" s="202"/>
      <c r="Q48" s="202"/>
      <c r="R48" s="189">
        <f>($B$1-1)*512+($B$2-1)*32+$AG48</f>
        <v>30</v>
      </c>
      <c r="T48" s="202"/>
      <c r="U48" s="202"/>
      <c r="V48" s="202"/>
      <c r="W48" s="202"/>
      <c r="X48" s="188">
        <v>14</v>
      </c>
      <c r="Y48" s="189">
        <f>($B$1-1)*512+($B$2-1)*32+$AF48</f>
        <v>14</v>
      </c>
      <c r="AA48" s="188">
        <f>($B$1-1)*512+($B$2-1)*32+$AF48</f>
        <v>14</v>
      </c>
      <c r="AB48" s="191"/>
      <c r="AE48" s="203"/>
      <c r="AF48" s="164">
        <v>14</v>
      </c>
      <c r="AG48" s="164">
        <v>30</v>
      </c>
      <c r="AH48" s="203"/>
    </row>
    <row r="49" spans="2:34" ht="14.25" customHeight="1">
      <c r="B49" s="230" t="s">
        <v>605</v>
      </c>
      <c r="C49" s="231" t="s">
        <v>605</v>
      </c>
      <c r="E49" s="198"/>
      <c r="F49" s="198"/>
      <c r="G49" s="194" t="s">
        <v>605</v>
      </c>
      <c r="H49" s="198"/>
      <c r="I49" s="198"/>
      <c r="J49" s="198"/>
      <c r="K49" s="198"/>
      <c r="M49" s="230" t="s">
        <v>605</v>
      </c>
      <c r="N49" s="231" t="s">
        <v>605</v>
      </c>
      <c r="P49" s="193"/>
      <c r="Q49" s="193"/>
      <c r="R49" s="194" t="s">
        <v>605</v>
      </c>
      <c r="T49" s="193"/>
      <c r="U49" s="193"/>
      <c r="V49" s="193"/>
      <c r="W49" s="193"/>
      <c r="X49" s="193" t="s">
        <v>606</v>
      </c>
      <c r="Y49" s="194" t="s">
        <v>605</v>
      </c>
      <c r="AA49" s="193" t="s">
        <v>605</v>
      </c>
      <c r="AB49" s="194"/>
      <c r="AE49" s="203"/>
      <c r="AF49" s="164"/>
      <c r="AG49" s="164"/>
      <c r="AH49" s="203"/>
    </row>
    <row r="50" spans="2:34" ht="14.25" customHeight="1">
      <c r="B50" s="224" t="s">
        <v>605</v>
      </c>
      <c r="C50" s="225" t="s">
        <v>605</v>
      </c>
      <c r="E50" s="199"/>
      <c r="F50" s="199"/>
      <c r="G50" s="182" t="s">
        <v>605</v>
      </c>
      <c r="H50" s="199"/>
      <c r="I50" s="199"/>
      <c r="J50" s="199"/>
      <c r="K50" s="199"/>
      <c r="M50" s="224" t="s">
        <v>605</v>
      </c>
      <c r="N50" s="225" t="s">
        <v>605</v>
      </c>
      <c r="P50" s="181"/>
      <c r="Q50" s="181"/>
      <c r="R50" s="182" t="s">
        <v>605</v>
      </c>
      <c r="T50" s="181"/>
      <c r="U50" s="181"/>
      <c r="V50" s="181"/>
      <c r="W50" s="181"/>
      <c r="X50" s="181" t="s">
        <v>605</v>
      </c>
      <c r="Y50" s="182" t="s">
        <v>605</v>
      </c>
      <c r="AA50" s="181" t="s">
        <v>605</v>
      </c>
      <c r="AB50" s="182"/>
      <c r="AE50" s="203"/>
      <c r="AF50" s="164"/>
      <c r="AG50" s="164"/>
      <c r="AH50" s="203"/>
    </row>
    <row r="51" spans="2:34" ht="14.25" customHeight="1">
      <c r="B51" s="226">
        <f>($B$1-1)*512+($B$2-1)*32+$AF51</f>
        <v>15</v>
      </c>
      <c r="C51" s="227">
        <f>($B$1-1)*512+($B$2-1)*32+$AG51</f>
        <v>31</v>
      </c>
      <c r="E51" s="198"/>
      <c r="F51" s="198"/>
      <c r="G51" s="184">
        <f>($B$1-1)*512+($B$2-1)*32+$AG51</f>
        <v>31</v>
      </c>
      <c r="H51" s="198"/>
      <c r="I51" s="198"/>
      <c r="J51" s="198"/>
      <c r="K51" s="198"/>
      <c r="M51" s="226">
        <f>($B$1-1)*512+($B$2-1)*32+$AF51</f>
        <v>15</v>
      </c>
      <c r="N51" s="227">
        <f>($B$1-1)*512+($B$2-1)*32+$AG51</f>
        <v>31</v>
      </c>
      <c r="P51" s="200"/>
      <c r="Q51" s="200"/>
      <c r="R51" s="184">
        <f>($B$1-1)*512+($B$2-1)*32+$AG51</f>
        <v>31</v>
      </c>
      <c r="T51" s="200"/>
      <c r="U51" s="200"/>
      <c r="V51" s="200"/>
      <c r="W51" s="200"/>
      <c r="X51" s="183">
        <v>15</v>
      </c>
      <c r="Y51" s="184">
        <f>($B$1-1)*512+($B$2-1)*32+$AF51</f>
        <v>15</v>
      </c>
      <c r="AA51" s="183">
        <f>($B$1-1)*512+($B$2-1)*32+$AF51</f>
        <v>15</v>
      </c>
      <c r="AB51" s="192"/>
      <c r="AE51" s="203"/>
      <c r="AF51" s="164">
        <v>15</v>
      </c>
      <c r="AG51" s="164">
        <v>31</v>
      </c>
      <c r="AH51" s="203"/>
    </row>
    <row r="52" spans="2:34" ht="14.25" customHeight="1">
      <c r="B52" s="228">
        <f>($B$1-1)*512+($B$2-1)*32+$AF52</f>
        <v>15</v>
      </c>
      <c r="C52" s="229">
        <f>($B$1-1)*512+($B$2-1)*32+$AG52</f>
        <v>31</v>
      </c>
      <c r="E52" s="199"/>
      <c r="F52" s="199"/>
      <c r="G52" s="189">
        <f>($B$1-1)*512+($B$2-1)*32+$AG52</f>
        <v>31</v>
      </c>
      <c r="H52" s="199"/>
      <c r="I52" s="199"/>
      <c r="J52" s="199"/>
      <c r="K52" s="199"/>
      <c r="M52" s="228">
        <f>($B$1-1)*512+($B$2-1)*32+$AF52</f>
        <v>15</v>
      </c>
      <c r="N52" s="229">
        <f>($B$1-1)*512+($B$2-1)*32+$AG52</f>
        <v>31</v>
      </c>
      <c r="P52" s="202"/>
      <c r="Q52" s="202"/>
      <c r="R52" s="189">
        <f>($B$1-1)*512+($B$2-1)*32+$AG52</f>
        <v>31</v>
      </c>
      <c r="T52" s="202"/>
      <c r="U52" s="202"/>
      <c r="V52" s="202"/>
      <c r="W52" s="202"/>
      <c r="X52" s="188">
        <v>15</v>
      </c>
      <c r="Y52" s="189">
        <f>($B$1-1)*512+($B$2-1)*32+$AF52</f>
        <v>15</v>
      </c>
      <c r="AA52" s="188">
        <f>($B$1-1)*512+($B$2-1)*32+$AF52</f>
        <v>15</v>
      </c>
      <c r="AB52" s="191"/>
      <c r="AE52" s="203"/>
      <c r="AF52" s="164">
        <v>15</v>
      </c>
      <c r="AG52" s="164">
        <v>31</v>
      </c>
      <c r="AH52" s="203"/>
    </row>
    <row r="53" spans="2:34" ht="14.25" customHeight="1">
      <c r="B53" s="226">
        <f>($B$1-1)*512+($B$2-1)*32+$AF53</f>
        <v>16</v>
      </c>
      <c r="C53" s="227">
        <f>($B$1-1)*512+($B$2-1)*32+$AG53</f>
        <v>32</v>
      </c>
      <c r="E53" s="198"/>
      <c r="F53" s="198"/>
      <c r="G53" s="184">
        <f>($B$1-1)*512+($B$2-1)*32+$AG53</f>
        <v>32</v>
      </c>
      <c r="H53" s="198"/>
      <c r="I53" s="198"/>
      <c r="J53" s="198"/>
      <c r="K53" s="198"/>
      <c r="M53" s="226">
        <f>($B$1-1)*512+($B$2-1)*32+$AF53</f>
        <v>16</v>
      </c>
      <c r="N53" s="227">
        <f>($B$1-1)*512+($B$2-1)*32+$AG53</f>
        <v>32</v>
      </c>
      <c r="P53" s="200"/>
      <c r="Q53" s="200"/>
      <c r="R53" s="184">
        <f>($B$1-1)*512+($B$2-1)*32+$AG53</f>
        <v>32</v>
      </c>
      <c r="T53" s="200"/>
      <c r="U53" s="200"/>
      <c r="V53" s="200"/>
      <c r="W53" s="200"/>
      <c r="X53" s="183">
        <v>16</v>
      </c>
      <c r="Y53" s="184">
        <f>($B$1-1)*512+($B$2-1)*32+$AF53</f>
        <v>16</v>
      </c>
      <c r="AA53" s="183">
        <f>($B$1-1)*512+($B$2-1)*32+$AF53</f>
        <v>16</v>
      </c>
      <c r="AB53" s="192"/>
      <c r="AE53" s="203"/>
      <c r="AF53" s="164">
        <v>16</v>
      </c>
      <c r="AG53" s="164">
        <v>32</v>
      </c>
      <c r="AH53" s="203"/>
    </row>
    <row r="54" spans="2:34" ht="14.25" customHeight="1">
      <c r="B54" s="228">
        <f>($B$1-1)*512+($B$2-1)*32+$AF54</f>
        <v>16</v>
      </c>
      <c r="C54" s="229">
        <f>($B$1-1)*512+($B$2-1)*32+$AG54</f>
        <v>32</v>
      </c>
      <c r="E54" s="204"/>
      <c r="F54" s="204"/>
      <c r="G54" s="189">
        <f>($B$1-1)*512+($B$2-1)*32+$AG54</f>
        <v>32</v>
      </c>
      <c r="H54" s="204"/>
      <c r="I54" s="204"/>
      <c r="J54" s="204"/>
      <c r="K54" s="204"/>
      <c r="M54" s="228">
        <f>($B$1-1)*512+($B$2-1)*32+$AF54</f>
        <v>16</v>
      </c>
      <c r="N54" s="229">
        <f>($B$1-1)*512+($B$2-1)*32+$AG54</f>
        <v>32</v>
      </c>
      <c r="P54" s="205"/>
      <c r="Q54" s="205"/>
      <c r="R54" s="189">
        <f>($B$1-1)*512+($B$2-1)*32+$AG54</f>
        <v>32</v>
      </c>
      <c r="T54" s="205"/>
      <c r="U54" s="205"/>
      <c r="V54" s="205"/>
      <c r="W54" s="205"/>
      <c r="X54" s="205">
        <v>16</v>
      </c>
      <c r="Y54" s="189">
        <f>($B$1-1)*512+($B$2-1)*32+$AF54</f>
        <v>16</v>
      </c>
      <c r="AA54" s="188">
        <f>($B$1-1)*512+($B$2-1)*32+$AF54</f>
        <v>16</v>
      </c>
      <c r="AB54" s="206"/>
      <c r="AE54" s="203"/>
      <c r="AF54" s="164">
        <v>16</v>
      </c>
      <c r="AG54" s="164">
        <v>32</v>
      </c>
      <c r="AH54" s="203"/>
    </row>
    <row r="55" spans="2:34" ht="14.25" customHeight="1">
      <c r="B55" s="232" t="s">
        <v>605</v>
      </c>
      <c r="C55" s="233" t="s">
        <v>605</v>
      </c>
      <c r="E55" s="198"/>
      <c r="F55" s="198"/>
      <c r="G55" s="207" t="s">
        <v>605</v>
      </c>
      <c r="H55" s="198"/>
      <c r="I55" s="198"/>
      <c r="J55" s="198"/>
      <c r="K55" s="198"/>
      <c r="M55" s="232" t="s">
        <v>605</v>
      </c>
      <c r="N55" s="233" t="s">
        <v>605</v>
      </c>
      <c r="P55" s="208"/>
      <c r="Q55" s="208"/>
      <c r="R55" s="207" t="s">
        <v>605</v>
      </c>
      <c r="T55" s="208"/>
      <c r="U55" s="208"/>
      <c r="V55" s="208"/>
      <c r="W55" s="208"/>
      <c r="X55" s="196" t="s">
        <v>606</v>
      </c>
      <c r="Y55" s="207" t="s">
        <v>605</v>
      </c>
      <c r="AA55" s="196" t="s">
        <v>605</v>
      </c>
      <c r="AB55" s="194"/>
      <c r="AE55" s="32"/>
      <c r="AH55" s="32"/>
    </row>
    <row r="56" spans="2:34" ht="14.25" customHeight="1">
      <c r="B56" s="224" t="s">
        <v>605</v>
      </c>
      <c r="C56" s="225" t="s">
        <v>605</v>
      </c>
      <c r="E56" s="199"/>
      <c r="F56" s="199"/>
      <c r="G56" s="182" t="s">
        <v>605</v>
      </c>
      <c r="H56" s="199"/>
      <c r="I56" s="199"/>
      <c r="J56" s="199"/>
      <c r="K56" s="199"/>
      <c r="M56" s="224" t="s">
        <v>605</v>
      </c>
      <c r="N56" s="225" t="s">
        <v>605</v>
      </c>
      <c r="P56" s="209"/>
      <c r="Q56" s="209"/>
      <c r="R56" s="182" t="s">
        <v>605</v>
      </c>
      <c r="T56" s="209"/>
      <c r="U56" s="209"/>
      <c r="V56" s="209"/>
      <c r="W56" s="209"/>
      <c r="X56" s="181" t="s">
        <v>605</v>
      </c>
      <c r="Y56" s="182" t="s">
        <v>605</v>
      </c>
      <c r="AA56" s="181" t="s">
        <v>605</v>
      </c>
      <c r="AB56" s="182"/>
      <c r="AE56" s="32"/>
      <c r="AH56" s="32"/>
    </row>
    <row r="57" spans="31:34" ht="12.75">
      <c r="AE57" s="32"/>
      <c r="AH57" s="32"/>
    </row>
    <row r="58" spans="31:34" ht="12.75">
      <c r="AE58" s="32"/>
      <c r="AH58" s="32"/>
    </row>
    <row r="59" spans="31:34" ht="12.75">
      <c r="AE59" s="32"/>
      <c r="AH59" s="32"/>
    </row>
  </sheetData>
  <sheetProtection/>
  <mergeCells count="6">
    <mergeCell ref="E5:F5"/>
    <mergeCell ref="P5:Q5"/>
    <mergeCell ref="J5:K5"/>
    <mergeCell ref="V5:W5"/>
    <mergeCell ref="H5:I5"/>
    <mergeCell ref="T5:U5"/>
  </mergeCells>
  <conditionalFormatting sqref="E33:F33 J33:K33">
    <cfRule type="expression" priority="3" dxfId="0" stopIfTrue="1">
      <formula>E5="AES sources"</formula>
    </cfRule>
  </conditionalFormatting>
  <conditionalFormatting sqref="E34:F56 J34:K56">
    <cfRule type="expression" priority="4" dxfId="0" stopIfTrue="1">
      <formula>"d$2='AES Source'"</formula>
    </cfRule>
  </conditionalFormatting>
  <conditionalFormatting sqref="H33:I33">
    <cfRule type="expression" priority="2" dxfId="0" stopIfTrue="1">
      <formula>H5="AES sources"</formula>
    </cfRule>
  </conditionalFormatting>
  <conditionalFormatting sqref="H34:I56">
    <cfRule type="expression" priority="1" dxfId="0" stopIfTrue="1">
      <formula>"d$2='AES Source'"</formula>
    </cfRule>
  </conditionalFormatting>
  <printOptions/>
  <pageMargins left="0.5" right="0.5" top="0.5" bottom="0.5" header="0.5" footer="0.5"/>
  <pageSetup fitToHeight="0" fitToWidth="0" horizontalDpi="600" verticalDpi="600" orientation="portrait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11.421875" style="0" customWidth="1"/>
    <col min="2" max="2" width="21.421875" style="128" customWidth="1"/>
    <col min="3" max="3" width="43.421875" style="0" customWidth="1"/>
  </cols>
  <sheetData>
    <row r="1" spans="1:3" s="3" customFormat="1" ht="25.5">
      <c r="A1" s="5" t="s">
        <v>63</v>
      </c>
      <c r="B1" s="7" t="s">
        <v>505</v>
      </c>
      <c r="C1" s="7" t="s">
        <v>487</v>
      </c>
    </row>
    <row r="2" spans="1:3" ht="12.75">
      <c r="A2" s="16">
        <v>0</v>
      </c>
      <c r="B2" s="128" t="s">
        <v>252</v>
      </c>
      <c r="C2" s="93"/>
    </row>
    <row r="3" spans="1:3" ht="12.75">
      <c r="A3" s="4">
        <v>1</v>
      </c>
      <c r="B3" s="128" t="s">
        <v>781</v>
      </c>
      <c r="C3" s="128" t="s">
        <v>783</v>
      </c>
    </row>
    <row r="4" spans="1:3" ht="12.75">
      <c r="A4" s="4">
        <v>2</v>
      </c>
      <c r="C4" s="128"/>
    </row>
    <row r="5" spans="1:3" ht="12.75">
      <c r="A5" s="4">
        <v>3</v>
      </c>
      <c r="C5" s="128"/>
    </row>
    <row r="6" spans="1:3" ht="12.75">
      <c r="A6" s="4">
        <v>4</v>
      </c>
      <c r="C6" s="128"/>
    </row>
    <row r="7" spans="1:3" ht="12.75">
      <c r="A7" s="4">
        <v>5</v>
      </c>
      <c r="C7" s="128"/>
    </row>
    <row r="8" spans="1:3" ht="12.75">
      <c r="A8" s="4">
        <v>6</v>
      </c>
      <c r="C8" s="128"/>
    </row>
    <row r="9" spans="1:3" ht="12.75">
      <c r="A9" s="4">
        <v>7</v>
      </c>
      <c r="C9" s="128"/>
    </row>
    <row r="10" spans="1:3" ht="12.75">
      <c r="A10" s="4">
        <v>8</v>
      </c>
      <c r="C10" s="128"/>
    </row>
    <row r="11" spans="1:3" ht="12.75">
      <c r="A11" s="4">
        <v>9</v>
      </c>
      <c r="C11" s="128"/>
    </row>
    <row r="12" spans="1:2" ht="12.75">
      <c r="A12" s="4">
        <v>10</v>
      </c>
      <c r="B12" s="128" t="s">
        <v>531</v>
      </c>
    </row>
    <row r="13" ht="12.75">
      <c r="A13" s="4">
        <v>11</v>
      </c>
    </row>
    <row r="14" ht="12.75">
      <c r="A14" s="4">
        <v>12</v>
      </c>
    </row>
    <row r="15" ht="12.75">
      <c r="A15" s="4">
        <v>13</v>
      </c>
    </row>
    <row r="16" ht="12.75">
      <c r="A16" s="4">
        <v>14</v>
      </c>
    </row>
    <row r="17" ht="12.75">
      <c r="A17" s="4">
        <v>15</v>
      </c>
    </row>
    <row r="18" ht="12.75">
      <c r="A18" s="4">
        <v>16</v>
      </c>
    </row>
    <row r="19" ht="12.75">
      <c r="A19" s="4">
        <v>17</v>
      </c>
    </row>
    <row r="20" ht="12.75">
      <c r="A20" s="4">
        <v>18</v>
      </c>
    </row>
    <row r="21" ht="12.75">
      <c r="A21" s="4">
        <v>19</v>
      </c>
    </row>
    <row r="22" ht="12.75">
      <c r="A22" s="4">
        <v>20</v>
      </c>
    </row>
    <row r="23" ht="12.75">
      <c r="A23" s="4">
        <v>21</v>
      </c>
    </row>
    <row r="24" ht="12.75">
      <c r="A24" s="4">
        <v>22</v>
      </c>
    </row>
    <row r="25" ht="12.75">
      <c r="A25" s="4">
        <v>23</v>
      </c>
    </row>
    <row r="26" ht="12.75">
      <c r="A26" s="4">
        <v>24</v>
      </c>
    </row>
    <row r="27" ht="12.75">
      <c r="A27" s="4">
        <v>25</v>
      </c>
    </row>
    <row r="28" ht="12.75">
      <c r="A28" s="4">
        <v>26</v>
      </c>
    </row>
    <row r="29" ht="12.75">
      <c r="A29" s="4">
        <v>27</v>
      </c>
    </row>
    <row r="30" ht="12.75">
      <c r="A30" s="4">
        <v>28</v>
      </c>
    </row>
    <row r="31" ht="12.75">
      <c r="A31" s="4">
        <v>29</v>
      </c>
    </row>
    <row r="32" ht="12.75">
      <c r="A32" s="4">
        <v>30</v>
      </c>
    </row>
    <row r="33" spans="1:3" ht="12.75">
      <c r="A33" s="4">
        <v>31</v>
      </c>
      <c r="C33" s="95"/>
    </row>
    <row r="34" spans="1:3" ht="12.75">
      <c r="A34" s="4">
        <v>32</v>
      </c>
      <c r="C34" s="95"/>
    </row>
    <row r="35" spans="1:3" ht="12.75">
      <c r="A35" s="4">
        <v>33</v>
      </c>
      <c r="C35" s="94"/>
    </row>
    <row r="36" spans="1:3" ht="12.75">
      <c r="A36" s="4">
        <v>34</v>
      </c>
      <c r="C36" s="94"/>
    </row>
    <row r="37" spans="1:3" ht="12.75">
      <c r="A37" s="4">
        <v>35</v>
      </c>
      <c r="C37" s="93"/>
    </row>
    <row r="38" ht="12.75">
      <c r="A38" s="4">
        <v>36</v>
      </c>
    </row>
    <row r="39" ht="12.75">
      <c r="A39" s="4">
        <v>37</v>
      </c>
    </row>
    <row r="40" ht="12.75">
      <c r="A40" s="4">
        <v>38</v>
      </c>
    </row>
    <row r="41" ht="12.75">
      <c r="A41" s="4">
        <v>39</v>
      </c>
    </row>
    <row r="42" ht="12.75">
      <c r="A42" s="4">
        <v>40</v>
      </c>
    </row>
    <row r="43" ht="12.75">
      <c r="A43" s="4">
        <v>41</v>
      </c>
    </row>
    <row r="44" spans="1:3" ht="12.75">
      <c r="A44" s="4">
        <v>42</v>
      </c>
      <c r="C44" s="93"/>
    </row>
    <row r="45" spans="1:3" ht="12.75">
      <c r="A45" s="4">
        <v>43</v>
      </c>
      <c r="C45" s="93"/>
    </row>
    <row r="46" spans="1:3" ht="12.75">
      <c r="A46" s="4">
        <v>44</v>
      </c>
      <c r="C46" s="93"/>
    </row>
    <row r="47" spans="1:3" ht="12.75">
      <c r="A47" s="4">
        <v>45</v>
      </c>
      <c r="C47" s="93"/>
    </row>
    <row r="48" spans="1:3" ht="12.75">
      <c r="A48" s="4">
        <v>46</v>
      </c>
      <c r="C48" s="93"/>
    </row>
    <row r="49" spans="1:3" ht="12.75">
      <c r="A49" s="4">
        <v>47</v>
      </c>
      <c r="C49" s="93"/>
    </row>
    <row r="50" spans="1:3" ht="12.75">
      <c r="A50" s="4">
        <v>48</v>
      </c>
      <c r="C50" s="93"/>
    </row>
    <row r="51" spans="1:3" ht="12.75">
      <c r="A51" s="4">
        <v>49</v>
      </c>
      <c r="C51" s="93"/>
    </row>
    <row r="52" ht="12.75">
      <c r="A52" s="4">
        <v>50</v>
      </c>
    </row>
    <row r="53" ht="12.75">
      <c r="A53" s="4">
        <v>51</v>
      </c>
    </row>
    <row r="54" spans="1:3" ht="12.75">
      <c r="A54" s="4">
        <v>52</v>
      </c>
      <c r="C54" s="93"/>
    </row>
    <row r="55" spans="1:3" ht="12.75">
      <c r="A55" s="4">
        <v>53</v>
      </c>
      <c r="C55" s="93"/>
    </row>
    <row r="56" spans="1:3" ht="12.75">
      <c r="A56" s="4">
        <v>54</v>
      </c>
      <c r="C56" s="93"/>
    </row>
    <row r="57" spans="1:3" ht="12.75">
      <c r="A57" s="4">
        <v>55</v>
      </c>
      <c r="C57" s="93"/>
    </row>
    <row r="58" spans="1:3" ht="12.75">
      <c r="A58" s="4">
        <v>56</v>
      </c>
      <c r="C58" s="93"/>
    </row>
    <row r="59" spans="1:3" ht="12.75">
      <c r="A59" s="4">
        <v>57</v>
      </c>
      <c r="C59" s="93"/>
    </row>
    <row r="60" spans="1:3" ht="12.75">
      <c r="A60" s="4">
        <v>58</v>
      </c>
      <c r="C60" s="93"/>
    </row>
    <row r="61" spans="1:3" ht="12.75">
      <c r="A61" s="4">
        <v>59</v>
      </c>
      <c r="C61" s="93"/>
    </row>
    <row r="62" spans="1:3" ht="12.75">
      <c r="A62" s="4">
        <v>60</v>
      </c>
      <c r="C62" s="93"/>
    </row>
    <row r="63" spans="1:3" ht="12.75">
      <c r="A63" s="4">
        <v>61</v>
      </c>
      <c r="C63" s="93"/>
    </row>
    <row r="64" spans="1:3" ht="12.75">
      <c r="A64" s="4">
        <v>62</v>
      </c>
      <c r="C64" s="93"/>
    </row>
    <row r="65" spans="1:3" ht="12.75">
      <c r="A65" s="4">
        <v>63</v>
      </c>
      <c r="C65" s="93"/>
    </row>
    <row r="66" spans="1:3" ht="12.75">
      <c r="A66" s="4">
        <v>64</v>
      </c>
      <c r="C66" s="93"/>
    </row>
  </sheetData>
  <sheetProtection/>
  <dataValidations count="1">
    <dataValidation type="textLength" allowBlank="1" showErrorMessage="1" errorTitle="16 characters maximum" sqref="B33:B66 B22 B25:B28 B14:B20 B2:B6">
      <formula1>0</formula1>
      <formula2>16</formula2>
    </dataValidation>
  </dataValidations>
  <printOptions gridLines="1"/>
  <pageMargins left="0.5" right="0.5" top="1" bottom="0.5" header="0.5" footer="0.5"/>
  <pageSetup fitToHeight="0" orientation="portrait" r:id="rId1"/>
  <headerFooter alignWithMargins="0">
    <oddHeader>&amp;Lfile &amp;F&amp;C&amp;A&amp;Rprinted &amp;D &amp;T
page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11.421875" style="0" customWidth="1"/>
    <col min="2" max="2" width="21.421875" style="0" customWidth="1"/>
    <col min="3" max="3" width="43.421875" style="0" customWidth="1"/>
  </cols>
  <sheetData>
    <row r="1" spans="1:3" s="3" customFormat="1" ht="25.5">
      <c r="A1" s="5" t="s">
        <v>63</v>
      </c>
      <c r="B1" s="2" t="s">
        <v>257</v>
      </c>
      <c r="C1" s="7" t="s">
        <v>487</v>
      </c>
    </row>
    <row r="2" spans="1:3" ht="12.75">
      <c r="A2" s="16">
        <v>0</v>
      </c>
      <c r="B2" t="s">
        <v>252</v>
      </c>
      <c r="C2" t="s">
        <v>252</v>
      </c>
    </row>
    <row r="3" spans="1:3" ht="12.75">
      <c r="A3" s="4">
        <v>1</v>
      </c>
      <c r="B3" s="128" t="s">
        <v>781</v>
      </c>
      <c r="C3" s="128" t="s">
        <v>782</v>
      </c>
    </row>
    <row r="4" spans="1:3" ht="12.75">
      <c r="A4" s="4">
        <v>2</v>
      </c>
      <c r="B4" s="128"/>
      <c r="C4" s="128"/>
    </row>
    <row r="5" spans="1:3" ht="12.75">
      <c r="A5" s="4">
        <v>3</v>
      </c>
      <c r="B5" s="128"/>
      <c r="C5" s="128"/>
    </row>
    <row r="6" spans="1:3" ht="12.75">
      <c r="A6" s="4">
        <v>4</v>
      </c>
      <c r="B6" s="128"/>
      <c r="C6" s="128"/>
    </row>
    <row r="7" spans="1:3" ht="12.75">
      <c r="A7" s="4">
        <v>5</v>
      </c>
      <c r="B7" s="128"/>
      <c r="C7" s="128"/>
    </row>
    <row r="8" spans="1:3" ht="12.75">
      <c r="A8" s="4">
        <v>6</v>
      </c>
      <c r="B8" s="128"/>
      <c r="C8" s="128"/>
    </row>
    <row r="9" spans="1:3" ht="12.75">
      <c r="A9" s="4">
        <v>7</v>
      </c>
      <c r="B9" s="128"/>
      <c r="C9" s="128"/>
    </row>
    <row r="10" spans="1:3" ht="12.75">
      <c r="A10" s="4">
        <v>8</v>
      </c>
      <c r="B10" s="128"/>
      <c r="C10" s="128"/>
    </row>
    <row r="11" spans="1:2" ht="12.75">
      <c r="A11" s="4">
        <v>9</v>
      </c>
      <c r="B11" s="128"/>
    </row>
    <row r="12" spans="1:2" ht="12.75">
      <c r="A12" s="4">
        <v>10</v>
      </c>
      <c r="B12" s="128"/>
    </row>
    <row r="13" spans="1:2" ht="12.75">
      <c r="A13" s="4">
        <v>11</v>
      </c>
      <c r="B13" s="128"/>
    </row>
    <row r="14" spans="1:2" ht="12.75">
      <c r="A14" s="4">
        <v>12</v>
      </c>
      <c r="B14" s="128"/>
    </row>
    <row r="15" spans="1:2" ht="12.75">
      <c r="A15" s="4">
        <v>13</v>
      </c>
      <c r="B15" s="128"/>
    </row>
    <row r="16" spans="1:2" ht="12.75">
      <c r="A16" s="4">
        <v>14</v>
      </c>
      <c r="B16" s="128"/>
    </row>
    <row r="17" spans="1:2" ht="12.75">
      <c r="A17" s="4">
        <v>15</v>
      </c>
      <c r="B17" s="128"/>
    </row>
    <row r="18" spans="1:2" ht="12.75">
      <c r="A18" s="4">
        <v>16</v>
      </c>
      <c r="B18" s="128"/>
    </row>
    <row r="19" spans="1:2" ht="12.75">
      <c r="A19" s="4">
        <v>17</v>
      </c>
      <c r="B19" s="128"/>
    </row>
    <row r="20" spans="1:2" ht="12.75">
      <c r="A20" s="4">
        <v>18</v>
      </c>
      <c r="B20" s="128"/>
    </row>
    <row r="21" spans="1:2" ht="12.75">
      <c r="A21" s="4">
        <v>19</v>
      </c>
      <c r="B21" s="128"/>
    </row>
    <row r="22" spans="1:2" ht="12.75">
      <c r="A22" s="4">
        <v>20</v>
      </c>
      <c r="B22" s="128"/>
    </row>
    <row r="23" spans="1:2" ht="12.75">
      <c r="A23" s="4">
        <v>21</v>
      </c>
      <c r="B23" s="128"/>
    </row>
    <row r="24" spans="1:2" ht="12.75">
      <c r="A24" s="4">
        <v>22</v>
      </c>
      <c r="B24" s="128"/>
    </row>
    <row r="25" spans="1:2" ht="12.75">
      <c r="A25" s="4">
        <v>23</v>
      </c>
      <c r="B25" s="128"/>
    </row>
    <row r="26" spans="1:2" ht="12.75">
      <c r="A26" s="4">
        <v>24</v>
      </c>
      <c r="B26" s="128"/>
    </row>
    <row r="27" spans="1:2" ht="12.75">
      <c r="A27" s="4">
        <v>25</v>
      </c>
      <c r="B27" s="128"/>
    </row>
    <row r="28" spans="1:2" ht="12.75">
      <c r="A28" s="4">
        <v>26</v>
      </c>
      <c r="B28" s="128"/>
    </row>
    <row r="29" spans="1:2" ht="12.75">
      <c r="A29" s="4">
        <v>27</v>
      </c>
      <c r="B29" s="128"/>
    </row>
    <row r="30" spans="1:2" ht="12.75">
      <c r="A30" s="4">
        <v>28</v>
      </c>
      <c r="B30" s="128"/>
    </row>
    <row r="31" spans="1:2" ht="12.75">
      <c r="A31" s="4">
        <v>29</v>
      </c>
      <c r="B31" s="128"/>
    </row>
    <row r="32" spans="1:2" ht="12.75">
      <c r="A32" s="4">
        <v>30</v>
      </c>
      <c r="B32" s="128"/>
    </row>
    <row r="33" spans="1:3" ht="12.75">
      <c r="A33" s="4">
        <v>31</v>
      </c>
      <c r="B33" s="128"/>
      <c r="C33" s="95"/>
    </row>
    <row r="34" spans="1:3" ht="12.75">
      <c r="A34" s="4">
        <v>32</v>
      </c>
      <c r="B34" s="128"/>
      <c r="C34" s="95"/>
    </row>
    <row r="35" spans="1:3" ht="12.75">
      <c r="A35" s="4">
        <v>33</v>
      </c>
      <c r="B35" s="128"/>
      <c r="C35" s="94"/>
    </row>
    <row r="36" spans="1:3" ht="12.75">
      <c r="A36" s="4">
        <v>34</v>
      </c>
      <c r="B36" s="128"/>
      <c r="C36" s="94"/>
    </row>
    <row r="37" spans="1:3" ht="12.75">
      <c r="A37" s="4">
        <v>35</v>
      </c>
      <c r="B37" s="128"/>
      <c r="C37" s="93"/>
    </row>
    <row r="38" spans="1:2" ht="12.75">
      <c r="A38" s="4">
        <v>36</v>
      </c>
      <c r="B38" s="128"/>
    </row>
    <row r="39" spans="1:2" ht="12.75">
      <c r="A39" s="4">
        <v>37</v>
      </c>
      <c r="B39" s="128"/>
    </row>
    <row r="40" spans="1:2" ht="12.75">
      <c r="A40" s="4">
        <v>38</v>
      </c>
      <c r="B40" s="128"/>
    </row>
    <row r="41" spans="1:2" ht="12.75">
      <c r="A41" s="4">
        <v>39</v>
      </c>
      <c r="B41" s="128"/>
    </row>
    <row r="42" spans="1:2" ht="12.75">
      <c r="A42" s="4">
        <v>40</v>
      </c>
      <c r="B42" s="128"/>
    </row>
    <row r="43" spans="1:2" ht="12.75">
      <c r="A43" s="4">
        <v>41</v>
      </c>
      <c r="B43" s="128"/>
    </row>
    <row r="44" ht="12.75">
      <c r="A44" s="4">
        <v>42</v>
      </c>
    </row>
    <row r="45" ht="12.75">
      <c r="A45" s="4">
        <v>43</v>
      </c>
    </row>
    <row r="46" ht="12.75">
      <c r="A46" s="4">
        <v>44</v>
      </c>
    </row>
    <row r="47" ht="12.75">
      <c r="A47" s="4">
        <v>45</v>
      </c>
    </row>
    <row r="48" ht="12.75">
      <c r="A48" s="4">
        <v>46</v>
      </c>
    </row>
    <row r="49" ht="12.75">
      <c r="A49" s="4">
        <v>47</v>
      </c>
    </row>
    <row r="50" ht="12.75">
      <c r="A50" s="4">
        <v>48</v>
      </c>
    </row>
    <row r="51" ht="12.75">
      <c r="A51" s="4">
        <v>49</v>
      </c>
    </row>
    <row r="52" ht="12.75">
      <c r="A52" s="4">
        <v>50</v>
      </c>
    </row>
    <row r="53" ht="12.75">
      <c r="A53" s="4">
        <v>51</v>
      </c>
    </row>
    <row r="54" ht="12.75">
      <c r="A54" s="4">
        <v>52</v>
      </c>
    </row>
    <row r="55" ht="12.75">
      <c r="A55" s="4">
        <v>53</v>
      </c>
    </row>
    <row r="56" ht="12.75">
      <c r="A56" s="4">
        <v>54</v>
      </c>
    </row>
    <row r="57" ht="12.75">
      <c r="A57" s="4">
        <v>55</v>
      </c>
    </row>
    <row r="58" ht="12.75">
      <c r="A58" s="4">
        <v>56</v>
      </c>
    </row>
    <row r="59" ht="12.75">
      <c r="A59" s="4">
        <v>57</v>
      </c>
    </row>
    <row r="60" ht="12.75">
      <c r="A60" s="4">
        <v>58</v>
      </c>
    </row>
    <row r="61" ht="12.75">
      <c r="A61" s="4">
        <v>59</v>
      </c>
    </row>
    <row r="62" ht="12.75">
      <c r="A62" s="4">
        <v>60</v>
      </c>
    </row>
    <row r="63" ht="12.75">
      <c r="A63" s="4">
        <v>61</v>
      </c>
    </row>
    <row r="64" ht="12.75">
      <c r="A64" s="4">
        <v>62</v>
      </c>
    </row>
    <row r="65" ht="12.75">
      <c r="A65" s="4">
        <v>63</v>
      </c>
    </row>
    <row r="66" ht="12.75">
      <c r="A66" s="4">
        <v>64</v>
      </c>
    </row>
  </sheetData>
  <sheetProtection/>
  <dataValidations count="3">
    <dataValidation type="textLength" showErrorMessage="1" errorTitle="16 characters maximum" sqref="A1 B44:B65536">
      <formula1>0</formula1>
      <formula2>16</formula2>
    </dataValidation>
    <dataValidation type="textLength" showErrorMessage="1" errorTitle="Maximum 8 characters" sqref="C1">
      <formula1>0</formula1>
      <formula2>256</formula2>
    </dataValidation>
    <dataValidation type="textLength" allowBlank="1" showErrorMessage="1" errorTitle="16 characters maximum" sqref="B33:B43 B20 B25:B28 B22 B3:B6">
      <formula1>0</formula1>
      <formula2>16</formula2>
    </dataValidation>
  </dataValidations>
  <printOptions gridLines="1"/>
  <pageMargins left="0.5" right="0.5" top="1" bottom="0.5" header="0.5" footer="0.5"/>
  <pageSetup fitToHeight="1" fitToWidth="1" orientation="portrait" scale="79" r:id="rId1"/>
  <headerFooter alignWithMargins="0">
    <oddHeader>&amp;Lfile &amp;F&amp;C&amp;A&amp;Rprinted &amp;D &amp;T
page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4"/>
  <sheetViews>
    <sheetView zoomScalePageLayoutView="0" workbookViewId="0" topLeftCell="A97">
      <selection activeCell="Q111" sqref="Q111"/>
    </sheetView>
  </sheetViews>
  <sheetFormatPr defaultColWidth="10.8515625" defaultRowHeight="12.75"/>
  <cols>
    <col min="1" max="3" width="10.8515625" style="36" customWidth="1"/>
    <col min="4" max="4" width="5.28125" style="36" customWidth="1"/>
    <col min="5" max="16384" width="10.8515625" style="37" customWidth="1"/>
  </cols>
  <sheetData>
    <row r="1" spans="1:6" s="35" customFormat="1" ht="12.75">
      <c r="A1" s="34" t="s">
        <v>19</v>
      </c>
      <c r="B1" s="34" t="s">
        <v>54</v>
      </c>
      <c r="C1" s="34" t="s">
        <v>55</v>
      </c>
      <c r="D1" s="34"/>
      <c r="E1" s="34" t="s">
        <v>245</v>
      </c>
      <c r="F1" s="34" t="s">
        <v>41</v>
      </c>
    </row>
    <row r="2" spans="1:6" ht="12.75">
      <c r="A2" s="36">
        <v>1</v>
      </c>
      <c r="B2" s="36">
        <v>16</v>
      </c>
      <c r="C2" s="36">
        <v>32</v>
      </c>
      <c r="E2" s="43" t="s">
        <v>227</v>
      </c>
      <c r="F2" s="43" t="s">
        <v>195</v>
      </c>
    </row>
    <row r="3" spans="1:6" ht="12.75">
      <c r="A3" s="36" t="s">
        <v>166</v>
      </c>
      <c r="B3" s="36" t="s">
        <v>167</v>
      </c>
      <c r="C3" s="36" t="s">
        <v>18</v>
      </c>
      <c r="E3" s="43" t="s">
        <v>353</v>
      </c>
      <c r="F3" s="43" t="s">
        <v>196</v>
      </c>
    </row>
    <row r="4" spans="1:6" ht="12.75">
      <c r="A4" s="36" t="s">
        <v>246</v>
      </c>
      <c r="B4" s="36" t="s">
        <v>10</v>
      </c>
      <c r="C4" s="36" t="s">
        <v>30</v>
      </c>
      <c r="E4" s="43" t="s">
        <v>239</v>
      </c>
      <c r="F4" s="43" t="s">
        <v>88</v>
      </c>
    </row>
    <row r="5" spans="1:6" ht="12.75">
      <c r="A5" s="36" t="s">
        <v>247</v>
      </c>
      <c r="B5" s="36" t="s">
        <v>11</v>
      </c>
      <c r="C5" s="36" t="s">
        <v>477</v>
      </c>
      <c r="E5" s="43" t="s">
        <v>147</v>
      </c>
      <c r="F5" s="43" t="s">
        <v>244</v>
      </c>
    </row>
    <row r="6" spans="1:6" ht="12.75">
      <c r="A6" s="36" t="s">
        <v>248</v>
      </c>
      <c r="B6" s="36" t="s">
        <v>16</v>
      </c>
      <c r="C6" s="36" t="s">
        <v>478</v>
      </c>
      <c r="E6" s="43" t="s">
        <v>274</v>
      </c>
      <c r="F6" s="43" t="s">
        <v>81</v>
      </c>
    </row>
    <row r="7" spans="1:6" ht="12.75">
      <c r="A7" s="36" t="s">
        <v>431</v>
      </c>
      <c r="B7" s="36" t="s">
        <v>17</v>
      </c>
      <c r="C7" s="36" t="s">
        <v>297</v>
      </c>
      <c r="E7" s="43" t="s">
        <v>384</v>
      </c>
      <c r="F7" s="43" t="s">
        <v>82</v>
      </c>
    </row>
    <row r="8" spans="1:6" ht="12.75">
      <c r="A8" s="36" t="s">
        <v>432</v>
      </c>
      <c r="B8" s="36" t="s">
        <v>14</v>
      </c>
      <c r="C8" s="36" t="s">
        <v>207</v>
      </c>
      <c r="E8" s="43" t="s">
        <v>485</v>
      </c>
      <c r="F8" s="43" t="s">
        <v>83</v>
      </c>
    </row>
    <row r="9" spans="1:6" ht="12.75">
      <c r="A9" s="36" t="s">
        <v>433</v>
      </c>
      <c r="B9" s="36" t="s">
        <v>383</v>
      </c>
      <c r="C9" s="36" t="s">
        <v>208</v>
      </c>
      <c r="E9" s="43" t="s">
        <v>352</v>
      </c>
      <c r="F9" s="43" t="s">
        <v>84</v>
      </c>
    </row>
    <row r="10" spans="1:6" ht="12.75">
      <c r="A10" s="36" t="s">
        <v>279</v>
      </c>
      <c r="B10" s="36" t="s">
        <v>363</v>
      </c>
      <c r="C10" s="36" t="s">
        <v>209</v>
      </c>
      <c r="E10" s="43" t="s">
        <v>307</v>
      </c>
      <c r="F10" s="43" t="s">
        <v>85</v>
      </c>
    </row>
    <row r="11" spans="1:6" ht="12.75">
      <c r="A11" s="36" t="s">
        <v>280</v>
      </c>
      <c r="B11" s="36" t="s">
        <v>364</v>
      </c>
      <c r="C11" s="36" t="s">
        <v>31</v>
      </c>
      <c r="E11" s="43" t="s">
        <v>468</v>
      </c>
      <c r="F11" s="43" t="s">
        <v>520</v>
      </c>
    </row>
    <row r="12" spans="1:6" ht="12.75">
      <c r="A12" s="36" t="s">
        <v>522</v>
      </c>
      <c r="B12" s="36" t="s">
        <v>365</v>
      </c>
      <c r="C12" s="36" t="s">
        <v>32</v>
      </c>
      <c r="E12" s="43" t="s">
        <v>69</v>
      </c>
      <c r="F12" s="43" t="s">
        <v>186</v>
      </c>
    </row>
    <row r="13" spans="1:6" ht="12.75">
      <c r="A13" s="36" t="s">
        <v>120</v>
      </c>
      <c r="B13" s="36" t="s">
        <v>469</v>
      </c>
      <c r="C13" s="36" t="s">
        <v>33</v>
      </c>
      <c r="E13" s="43" t="s">
        <v>70</v>
      </c>
      <c r="F13" s="43" t="s">
        <v>187</v>
      </c>
    </row>
    <row r="14" spans="1:6" ht="12.75">
      <c r="A14" s="36" t="s">
        <v>398</v>
      </c>
      <c r="B14" s="36" t="s">
        <v>362</v>
      </c>
      <c r="C14" s="36" t="s">
        <v>389</v>
      </c>
      <c r="E14" s="43" t="s">
        <v>254</v>
      </c>
      <c r="F14" s="43" t="s">
        <v>388</v>
      </c>
    </row>
    <row r="15" spans="1:6" ht="12.75">
      <c r="A15" s="36" t="s">
        <v>399</v>
      </c>
      <c r="B15" s="36" t="s">
        <v>269</v>
      </c>
      <c r="C15" s="36" t="s">
        <v>260</v>
      </c>
      <c r="E15" s="43" t="s">
        <v>255</v>
      </c>
      <c r="F15" s="43" t="s">
        <v>381</v>
      </c>
    </row>
    <row r="16" spans="1:6" ht="12.75">
      <c r="A16" s="36" t="s">
        <v>300</v>
      </c>
      <c r="B16" s="36" t="s">
        <v>270</v>
      </c>
      <c r="C16" s="36" t="s">
        <v>261</v>
      </c>
      <c r="E16" s="43" t="s">
        <v>334</v>
      </c>
      <c r="F16" s="43" t="s">
        <v>154</v>
      </c>
    </row>
    <row r="17" spans="1:6" ht="12.75">
      <c r="A17" s="36" t="s">
        <v>481</v>
      </c>
      <c r="B17" s="36" t="s">
        <v>271</v>
      </c>
      <c r="C17" s="36" t="s">
        <v>436</v>
      </c>
      <c r="E17" s="43" t="s">
        <v>382</v>
      </c>
      <c r="F17" s="43" t="s">
        <v>231</v>
      </c>
    </row>
    <row r="18" spans="1:6" ht="12.75">
      <c r="A18" s="36" t="s">
        <v>20</v>
      </c>
      <c r="B18" s="36" t="s">
        <v>480</v>
      </c>
      <c r="C18" s="36" t="s">
        <v>506</v>
      </c>
      <c r="E18" s="43" t="s">
        <v>105</v>
      </c>
      <c r="F18" s="43" t="s">
        <v>232</v>
      </c>
    </row>
    <row r="19" spans="1:6" ht="12.75">
      <c r="A19" s="36" t="s">
        <v>2</v>
      </c>
      <c r="B19" s="36" t="s">
        <v>452</v>
      </c>
      <c r="C19" s="36" t="s">
        <v>507</v>
      </c>
      <c r="E19" s="43" t="s">
        <v>327</v>
      </c>
      <c r="F19" s="43" t="s">
        <v>229</v>
      </c>
    </row>
    <row r="20" spans="1:6" ht="12.75">
      <c r="A20" s="36" t="s">
        <v>3</v>
      </c>
      <c r="B20" s="36" t="s">
        <v>378</v>
      </c>
      <c r="C20" s="36" t="s">
        <v>165</v>
      </c>
      <c r="E20" s="43" t="s">
        <v>490</v>
      </c>
      <c r="F20" s="43" t="s">
        <v>230</v>
      </c>
    </row>
    <row r="21" spans="1:6" ht="12.75">
      <c r="A21" s="36" t="s">
        <v>4</v>
      </c>
      <c r="B21" s="36" t="s">
        <v>379</v>
      </c>
      <c r="C21" s="36" t="s">
        <v>287</v>
      </c>
      <c r="E21" s="43" t="s">
        <v>491</v>
      </c>
      <c r="F21" s="43" t="s">
        <v>519</v>
      </c>
    </row>
    <row r="22" spans="1:6" ht="12.75">
      <c r="A22" s="36" t="s">
        <v>42</v>
      </c>
      <c r="B22" s="36" t="s">
        <v>517</v>
      </c>
      <c r="C22" s="36" t="s">
        <v>482</v>
      </c>
      <c r="E22" s="43" t="s">
        <v>492</v>
      </c>
      <c r="F22" s="43" t="s">
        <v>479</v>
      </c>
    </row>
    <row r="23" spans="1:6" ht="12.75">
      <c r="A23" s="36" t="s">
        <v>473</v>
      </c>
      <c r="B23" s="36" t="s">
        <v>518</v>
      </c>
      <c r="C23" s="36" t="s">
        <v>513</v>
      </c>
      <c r="E23" s="43" t="s">
        <v>447</v>
      </c>
      <c r="F23" s="43" t="s">
        <v>440</v>
      </c>
    </row>
    <row r="24" spans="1:6" ht="12.75">
      <c r="A24" s="36" t="s">
        <v>521</v>
      </c>
      <c r="B24" s="36" t="s">
        <v>213</v>
      </c>
      <c r="C24" s="36" t="s">
        <v>514</v>
      </c>
      <c r="E24" s="43" t="s">
        <v>102</v>
      </c>
      <c r="F24" s="43" t="s">
        <v>441</v>
      </c>
    </row>
    <row r="25" spans="1:6" ht="12.75">
      <c r="A25" s="36" t="s">
        <v>427</v>
      </c>
      <c r="B25" s="36" t="s">
        <v>214</v>
      </c>
      <c r="C25" s="36" t="s">
        <v>449</v>
      </c>
      <c r="E25" s="43" t="s">
        <v>145</v>
      </c>
      <c r="F25" s="43" t="s">
        <v>442</v>
      </c>
    </row>
    <row r="26" spans="1:6" ht="12.75">
      <c r="A26" s="36" t="s">
        <v>428</v>
      </c>
      <c r="B26" s="36" t="s">
        <v>215</v>
      </c>
      <c r="C26" s="36" t="s">
        <v>450</v>
      </c>
      <c r="E26" s="43" t="s">
        <v>331</v>
      </c>
      <c r="F26" s="43" t="s">
        <v>443</v>
      </c>
    </row>
    <row r="27" spans="1:6" ht="12.75">
      <c r="A27" s="36" t="s">
        <v>350</v>
      </c>
      <c r="B27" s="36" t="s">
        <v>322</v>
      </c>
      <c r="C27" s="36" t="s">
        <v>493</v>
      </c>
      <c r="E27" s="43" t="s">
        <v>259</v>
      </c>
      <c r="F27" s="43" t="s">
        <v>34</v>
      </c>
    </row>
    <row r="28" spans="1:6" ht="12.75">
      <c r="A28" s="36" t="s">
        <v>351</v>
      </c>
      <c r="B28" s="36" t="s">
        <v>323</v>
      </c>
      <c r="C28" s="36" t="s">
        <v>325</v>
      </c>
      <c r="E28" s="43" t="s">
        <v>437</v>
      </c>
      <c r="F28" s="43" t="s">
        <v>123</v>
      </c>
    </row>
    <row r="29" spans="1:6" ht="12.75">
      <c r="A29" s="36" t="s">
        <v>400</v>
      </c>
      <c r="B29" s="36" t="s">
        <v>324</v>
      </c>
      <c r="C29" s="36" t="s">
        <v>298</v>
      </c>
      <c r="E29" s="43" t="s">
        <v>438</v>
      </c>
      <c r="F29" s="43" t="s">
        <v>224</v>
      </c>
    </row>
    <row r="30" spans="1:6" ht="12.75">
      <c r="A30" s="36" t="s">
        <v>405</v>
      </c>
      <c r="B30" s="36" t="s">
        <v>338</v>
      </c>
      <c r="C30" s="36" t="s">
        <v>225</v>
      </c>
      <c r="E30" s="43" t="s">
        <v>290</v>
      </c>
      <c r="F30" s="43" t="s">
        <v>467</v>
      </c>
    </row>
    <row r="31" spans="1:6" ht="12.75">
      <c r="A31" s="36" t="s">
        <v>406</v>
      </c>
      <c r="B31" s="36" t="s">
        <v>339</v>
      </c>
      <c r="C31" s="36" t="s">
        <v>226</v>
      </c>
      <c r="E31" s="43" t="s">
        <v>291</v>
      </c>
      <c r="F31" s="43" t="s">
        <v>407</v>
      </c>
    </row>
    <row r="32" spans="1:6" ht="12.75">
      <c r="A32" s="36" t="s">
        <v>396</v>
      </c>
      <c r="B32" s="36" t="s">
        <v>57</v>
      </c>
      <c r="C32" s="36" t="s">
        <v>201</v>
      </c>
      <c r="E32" s="36" t="s">
        <v>295</v>
      </c>
      <c r="F32" s="36" t="s">
        <v>342</v>
      </c>
    </row>
    <row r="33" spans="1:6" ht="12.75">
      <c r="A33" s="36" t="s">
        <v>397</v>
      </c>
      <c r="B33" s="36" t="s">
        <v>58</v>
      </c>
      <c r="C33" s="36" t="s">
        <v>50</v>
      </c>
      <c r="E33" s="36" t="s">
        <v>412</v>
      </c>
      <c r="F33" s="36" t="s">
        <v>179</v>
      </c>
    </row>
    <row r="34" spans="1:6" ht="12.75">
      <c r="A34" s="36" t="s">
        <v>458</v>
      </c>
      <c r="B34" s="36" t="s">
        <v>59</v>
      </c>
      <c r="C34" s="36" t="s">
        <v>106</v>
      </c>
      <c r="E34" s="36" t="s">
        <v>142</v>
      </c>
      <c r="F34" s="36" t="s">
        <v>180</v>
      </c>
    </row>
    <row r="35" spans="1:6" ht="12.75">
      <c r="A35" s="36" t="s">
        <v>249</v>
      </c>
      <c r="B35" s="36" t="s">
        <v>127</v>
      </c>
      <c r="C35" s="36" t="s">
        <v>107</v>
      </c>
      <c r="E35" s="36" t="s">
        <v>143</v>
      </c>
      <c r="F35" s="36" t="s">
        <v>181</v>
      </c>
    </row>
    <row r="36" spans="1:6" ht="12.75">
      <c r="A36" s="36" t="s">
        <v>448</v>
      </c>
      <c r="B36" s="36" t="s">
        <v>128</v>
      </c>
      <c r="C36" s="36" t="s">
        <v>108</v>
      </c>
      <c r="E36" s="36" t="s">
        <v>149</v>
      </c>
      <c r="F36" s="36" t="s">
        <v>373</v>
      </c>
    </row>
    <row r="37" spans="1:6" ht="12.75">
      <c r="A37" s="36" t="s">
        <v>282</v>
      </c>
      <c r="B37" s="36" t="s">
        <v>129</v>
      </c>
      <c r="C37" s="36" t="s">
        <v>109</v>
      </c>
      <c r="E37" s="36" t="s">
        <v>185</v>
      </c>
      <c r="F37" s="36" t="s">
        <v>256</v>
      </c>
    </row>
    <row r="38" spans="1:6" ht="12.75">
      <c r="A38" s="36" t="s">
        <v>283</v>
      </c>
      <c r="B38" s="36" t="s">
        <v>340</v>
      </c>
      <c r="C38" s="36" t="s">
        <v>494</v>
      </c>
      <c r="E38" s="36" t="s">
        <v>484</v>
      </c>
      <c r="F38" s="36" t="s">
        <v>474</v>
      </c>
    </row>
    <row r="39" spans="1:6" ht="12.75">
      <c r="A39" s="36" t="s">
        <v>284</v>
      </c>
      <c r="B39" s="36" t="s">
        <v>341</v>
      </c>
      <c r="C39" s="36" t="s">
        <v>408</v>
      </c>
      <c r="E39" s="36" t="s">
        <v>198</v>
      </c>
      <c r="F39" s="36" t="s">
        <v>240</v>
      </c>
    </row>
    <row r="40" spans="1:6" ht="12.75">
      <c r="A40" s="36" t="s">
        <v>124</v>
      </c>
      <c r="B40" s="36" t="s">
        <v>502</v>
      </c>
      <c r="C40" s="36" t="s">
        <v>409</v>
      </c>
      <c r="E40" s="36" t="s">
        <v>199</v>
      </c>
      <c r="F40" s="36" t="s">
        <v>241</v>
      </c>
    </row>
    <row r="41" spans="1:6" ht="12.75">
      <c r="A41" s="36" t="s">
        <v>112</v>
      </c>
      <c r="B41" s="36" t="s">
        <v>503</v>
      </c>
      <c r="C41" s="36" t="s">
        <v>410</v>
      </c>
      <c r="E41" s="36" t="s">
        <v>200</v>
      </c>
      <c r="F41" s="36" t="s">
        <v>169</v>
      </c>
    </row>
    <row r="42" spans="1:6" ht="12.75">
      <c r="A42" s="36" t="s">
        <v>35</v>
      </c>
      <c r="B42" s="36" t="s">
        <v>141</v>
      </c>
      <c r="C42" s="36" t="s">
        <v>411</v>
      </c>
      <c r="E42" s="36" t="s">
        <v>194</v>
      </c>
      <c r="F42" s="36" t="s">
        <v>289</v>
      </c>
    </row>
    <row r="43" spans="1:6" ht="12.75">
      <c r="A43" s="36" t="s">
        <v>36</v>
      </c>
      <c r="B43" s="36" t="s">
        <v>510</v>
      </c>
      <c r="C43" s="36" t="s">
        <v>296</v>
      </c>
      <c r="E43" s="36" t="s">
        <v>285</v>
      </c>
      <c r="F43" s="36" t="s">
        <v>286</v>
      </c>
    </row>
    <row r="44" spans="1:6" ht="12.75">
      <c r="A44" s="36" t="s">
        <v>329</v>
      </c>
      <c r="B44" s="36" t="s">
        <v>511</v>
      </c>
      <c r="C44" s="36" t="s">
        <v>515</v>
      </c>
      <c r="E44" s="36" t="s">
        <v>309</v>
      </c>
      <c r="F44" s="36" t="s">
        <v>333</v>
      </c>
    </row>
    <row r="45" spans="1:6" ht="12.75">
      <c r="A45" s="36" t="s">
        <v>414</v>
      </c>
      <c r="B45" s="36" t="s">
        <v>512</v>
      </c>
      <c r="C45" s="36" t="s">
        <v>278</v>
      </c>
      <c r="E45" s="36" t="s">
        <v>367</v>
      </c>
      <c r="F45" s="36" t="s">
        <v>368</v>
      </c>
    </row>
    <row r="46" spans="1:6" ht="12.75">
      <c r="A46" s="36" t="s">
        <v>258</v>
      </c>
      <c r="B46" s="36" t="s">
        <v>103</v>
      </c>
      <c r="C46" s="36" t="s">
        <v>115</v>
      </c>
      <c r="E46" s="36" t="s">
        <v>434</v>
      </c>
      <c r="F46" s="36" t="s">
        <v>489</v>
      </c>
    </row>
    <row r="47" spans="1:6" ht="12.75">
      <c r="A47" s="36" t="s">
        <v>275</v>
      </c>
      <c r="B47" s="36" t="s">
        <v>516</v>
      </c>
      <c r="C47" s="36" t="s">
        <v>302</v>
      </c>
      <c r="E47" s="36" t="s">
        <v>387</v>
      </c>
      <c r="F47" s="36" t="s">
        <v>457</v>
      </c>
    </row>
    <row r="48" spans="1:6" ht="12.75">
      <c r="A48" s="36" t="s">
        <v>276</v>
      </c>
      <c r="B48" s="36" t="s">
        <v>22</v>
      </c>
      <c r="C48" s="36" t="s">
        <v>303</v>
      </c>
      <c r="E48" s="36" t="s">
        <v>292</v>
      </c>
      <c r="F48" s="36" t="s">
        <v>293</v>
      </c>
    </row>
    <row r="49" spans="1:6" ht="12.75">
      <c r="A49" s="36" t="s">
        <v>501</v>
      </c>
      <c r="B49" s="36" t="s">
        <v>23</v>
      </c>
      <c r="C49" s="36" t="s">
        <v>304</v>
      </c>
      <c r="E49" s="36" t="s">
        <v>117</v>
      </c>
      <c r="F49" s="36" t="s">
        <v>470</v>
      </c>
    </row>
    <row r="50" spans="1:6" ht="12.75">
      <c r="A50" s="36" t="s">
        <v>281</v>
      </c>
      <c r="B50" s="36" t="s">
        <v>24</v>
      </c>
      <c r="C50" s="36" t="s">
        <v>235</v>
      </c>
      <c r="E50" s="36" t="s">
        <v>253</v>
      </c>
      <c r="F50" s="36" t="s">
        <v>12</v>
      </c>
    </row>
    <row r="51" spans="1:6" ht="12.75">
      <c r="A51" s="36" t="s">
        <v>175</v>
      </c>
      <c r="B51" s="36" t="s">
        <v>486</v>
      </c>
      <c r="C51" s="36" t="s">
        <v>429</v>
      </c>
      <c r="E51" s="36" t="s">
        <v>13</v>
      </c>
      <c r="F51" s="36" t="s">
        <v>126</v>
      </c>
    </row>
    <row r="52" spans="1:6" ht="12.75">
      <c r="A52" s="36" t="s">
        <v>335</v>
      </c>
      <c r="B52" s="36" t="s">
        <v>64</v>
      </c>
      <c r="C52" s="36" t="s">
        <v>236</v>
      </c>
      <c r="E52" s="36" t="s">
        <v>393</v>
      </c>
      <c r="F52" s="36" t="s">
        <v>394</v>
      </c>
    </row>
    <row r="53" spans="1:6" ht="12.75">
      <c r="A53" s="36" t="s">
        <v>509</v>
      </c>
      <c r="B53" s="36" t="s">
        <v>308</v>
      </c>
      <c r="C53" s="36" t="s">
        <v>237</v>
      </c>
      <c r="E53" s="36" t="s">
        <v>328</v>
      </c>
      <c r="F53" s="36" t="s">
        <v>488</v>
      </c>
    </row>
    <row r="54" spans="1:6" ht="12.75">
      <c r="A54" s="36" t="s">
        <v>228</v>
      </c>
      <c r="B54" s="36" t="s">
        <v>150</v>
      </c>
      <c r="C54" s="36" t="s">
        <v>238</v>
      </c>
      <c r="E54" s="36" t="s">
        <v>56</v>
      </c>
      <c r="F54" s="36" t="s">
        <v>26</v>
      </c>
    </row>
    <row r="55" spans="1:6" ht="12.75">
      <c r="A55" s="36" t="s">
        <v>459</v>
      </c>
      <c r="B55" s="36" t="s">
        <v>89</v>
      </c>
      <c r="C55" s="36" t="s">
        <v>395</v>
      </c>
      <c r="E55" s="36" t="s">
        <v>27</v>
      </c>
      <c r="F55" s="36" t="s">
        <v>60</v>
      </c>
    </row>
    <row r="56" spans="1:6" ht="12.75">
      <c r="A56" s="36" t="s">
        <v>460</v>
      </c>
      <c r="B56" s="36" t="s">
        <v>504</v>
      </c>
      <c r="C56" s="36" t="s">
        <v>138</v>
      </c>
      <c r="E56" s="36" t="s">
        <v>61</v>
      </c>
      <c r="F56" s="36" t="s">
        <v>62</v>
      </c>
    </row>
    <row r="57" spans="1:6" ht="12.75">
      <c r="A57" s="36" t="s">
        <v>461</v>
      </c>
      <c r="B57" s="36" t="s">
        <v>416</v>
      </c>
      <c r="C57" s="36" t="s">
        <v>139</v>
      </c>
      <c r="E57" s="36" t="s">
        <v>93</v>
      </c>
      <c r="F57" s="36" t="s">
        <v>358</v>
      </c>
    </row>
    <row r="58" spans="1:6" ht="12.75">
      <c r="A58" s="36" t="s">
        <v>462</v>
      </c>
      <c r="B58" s="36" t="s">
        <v>417</v>
      </c>
      <c r="C58" s="36" t="s">
        <v>140</v>
      </c>
      <c r="E58" s="36" t="s">
        <v>359</v>
      </c>
      <c r="F58" s="36" t="s">
        <v>65</v>
      </c>
    </row>
    <row r="59" spans="1:6" ht="12.75">
      <c r="A59" s="36" t="s">
        <v>463</v>
      </c>
      <c r="B59" s="36" t="s">
        <v>471</v>
      </c>
      <c r="C59" s="36" t="s">
        <v>299</v>
      </c>
      <c r="E59" s="36" t="s">
        <v>146</v>
      </c>
      <c r="F59" s="36" t="s">
        <v>153</v>
      </c>
    </row>
    <row r="60" spans="1:6" ht="12.75">
      <c r="A60" s="36" t="s">
        <v>360</v>
      </c>
      <c r="B60" s="36" t="s">
        <v>25</v>
      </c>
      <c r="C60" s="36" t="s">
        <v>37</v>
      </c>
      <c r="E60" s="36" t="s">
        <v>15</v>
      </c>
      <c r="F60" s="36" t="s">
        <v>90</v>
      </c>
    </row>
    <row r="61" spans="1:6" ht="12.75">
      <c r="A61" s="36" t="s">
        <v>361</v>
      </c>
      <c r="B61" s="36" t="s">
        <v>277</v>
      </c>
      <c r="C61" s="36" t="s">
        <v>38</v>
      </c>
      <c r="E61" s="36" t="s">
        <v>420</v>
      </c>
      <c r="F61" s="36" t="s">
        <v>421</v>
      </c>
    </row>
    <row r="62" spans="1:6" ht="12.75">
      <c r="A62" s="36" t="s">
        <v>66</v>
      </c>
      <c r="B62" s="36" t="s">
        <v>524</v>
      </c>
      <c r="C62" s="36" t="s">
        <v>39</v>
      </c>
      <c r="E62" s="36" t="s">
        <v>422</v>
      </c>
      <c r="F62" s="36" t="s">
        <v>423</v>
      </c>
    </row>
    <row r="63" spans="1:6" ht="12.75">
      <c r="A63" s="36" t="s">
        <v>435</v>
      </c>
      <c r="B63" s="36" t="s">
        <v>525</v>
      </c>
      <c r="C63" s="36" t="s">
        <v>40</v>
      </c>
      <c r="E63" s="36" t="s">
        <v>424</v>
      </c>
      <c r="F63" s="36" t="s">
        <v>418</v>
      </c>
    </row>
    <row r="64" spans="1:6" ht="12.75">
      <c r="A64" s="36" t="s">
        <v>444</v>
      </c>
      <c r="B64" s="36" t="s">
        <v>272</v>
      </c>
      <c r="C64" s="36" t="s">
        <v>133</v>
      </c>
      <c r="E64" s="36" t="s">
        <v>182</v>
      </c>
      <c r="F64" s="36" t="s">
        <v>183</v>
      </c>
    </row>
    <row r="65" spans="1:6" ht="12.75">
      <c r="A65" s="36" t="s">
        <v>445</v>
      </c>
      <c r="B65" s="36" t="s">
        <v>369</v>
      </c>
      <c r="C65" s="36" t="s">
        <v>45</v>
      </c>
      <c r="E65" s="36" t="s">
        <v>343</v>
      </c>
      <c r="F65" s="36" t="s">
        <v>216</v>
      </c>
    </row>
    <row r="66" spans="1:6" ht="12.75">
      <c r="A66" s="36" t="s">
        <v>446</v>
      </c>
      <c r="B66" s="36" t="s">
        <v>370</v>
      </c>
      <c r="C66" s="36" t="s">
        <v>523</v>
      </c>
      <c r="E66" s="36" t="s">
        <v>451</v>
      </c>
      <c r="F66" s="36" t="s">
        <v>376</v>
      </c>
    </row>
    <row r="67" spans="1:6" ht="12.75">
      <c r="A67" s="36" t="s">
        <v>337</v>
      </c>
      <c r="B67" s="36" t="s">
        <v>371</v>
      </c>
      <c r="C67" s="36" t="s">
        <v>294</v>
      </c>
      <c r="E67" s="36" t="s">
        <v>377</v>
      </c>
      <c r="F67" s="36" t="s">
        <v>100</v>
      </c>
    </row>
    <row r="68" spans="1:6" ht="12.75">
      <c r="A68" s="36" t="s">
        <v>453</v>
      </c>
      <c r="B68" s="36" t="s">
        <v>372</v>
      </c>
      <c r="C68" s="36" t="s">
        <v>336</v>
      </c>
      <c r="E68" s="36" t="s">
        <v>101</v>
      </c>
      <c r="F68" s="36" t="s">
        <v>475</v>
      </c>
    </row>
    <row r="69" spans="1:6" ht="12.75">
      <c r="A69" s="36" t="s">
        <v>454</v>
      </c>
      <c r="B69" s="36" t="s">
        <v>43</v>
      </c>
      <c r="C69" s="36" t="s">
        <v>176</v>
      </c>
      <c r="E69" s="36" t="s">
        <v>476</v>
      </c>
      <c r="F69" s="36" t="s">
        <v>218</v>
      </c>
    </row>
    <row r="70" spans="1:6" ht="12.75">
      <c r="A70" s="36" t="s">
        <v>356</v>
      </c>
      <c r="B70" s="36" t="s">
        <v>44</v>
      </c>
      <c r="C70" s="36" t="s">
        <v>135</v>
      </c>
      <c r="E70" s="36" t="s">
        <v>219</v>
      </c>
      <c r="F70" s="36" t="s">
        <v>220</v>
      </c>
    </row>
    <row r="71" spans="1:6" ht="12.75">
      <c r="A71" s="36" t="s">
        <v>357</v>
      </c>
      <c r="B71" s="36" t="s">
        <v>202</v>
      </c>
      <c r="C71" s="36" t="s">
        <v>136</v>
      </c>
      <c r="E71" s="36" t="s">
        <v>242</v>
      </c>
      <c r="F71" s="36" t="s">
        <v>168</v>
      </c>
    </row>
    <row r="72" spans="1:6" ht="12.75">
      <c r="A72" s="36" t="s">
        <v>155</v>
      </c>
      <c r="B72" s="36" t="s">
        <v>203</v>
      </c>
      <c r="C72" s="36" t="s">
        <v>71</v>
      </c>
      <c r="E72" s="36" t="s">
        <v>48</v>
      </c>
      <c r="F72" s="36" t="s">
        <v>49</v>
      </c>
    </row>
    <row r="73" spans="1:6" ht="12.75">
      <c r="A73" s="36" t="s">
        <v>156</v>
      </c>
      <c r="B73" s="36" t="s">
        <v>204</v>
      </c>
      <c r="C73" s="36" t="s">
        <v>72</v>
      </c>
      <c r="E73" s="36" t="s">
        <v>131</v>
      </c>
      <c r="F73" s="36" t="s">
        <v>132</v>
      </c>
    </row>
    <row r="74" spans="1:6" ht="12.75">
      <c r="A74" s="36" t="s">
        <v>157</v>
      </c>
      <c r="B74" s="36" t="s">
        <v>205</v>
      </c>
      <c r="C74" s="36" t="s">
        <v>73</v>
      </c>
      <c r="E74" s="36" t="s">
        <v>348</v>
      </c>
      <c r="F74" s="36" t="s">
        <v>349</v>
      </c>
    </row>
    <row r="75" spans="1:6" ht="12.75">
      <c r="A75" s="36" t="s">
        <v>210</v>
      </c>
      <c r="B75" s="36" t="s">
        <v>206</v>
      </c>
      <c r="C75" s="36" t="s">
        <v>98</v>
      </c>
      <c r="E75" s="36" t="s">
        <v>354</v>
      </c>
      <c r="F75" s="36" t="s">
        <v>319</v>
      </c>
    </row>
    <row r="76" spans="1:6" ht="12.75">
      <c r="A76" s="36" t="s">
        <v>211</v>
      </c>
      <c r="B76" s="36" t="s">
        <v>5</v>
      </c>
      <c r="C76" s="36" t="s">
        <v>99</v>
      </c>
      <c r="E76" s="36" t="s">
        <v>320</v>
      </c>
      <c r="F76" s="36" t="s">
        <v>321</v>
      </c>
    </row>
    <row r="77" spans="1:6" ht="12.75">
      <c r="A77" s="36" t="s">
        <v>212</v>
      </c>
      <c r="B77" s="36" t="s">
        <v>233</v>
      </c>
      <c r="C77" s="36" t="s">
        <v>125</v>
      </c>
      <c r="E77" s="36" t="s">
        <v>401</v>
      </c>
      <c r="F77" s="36" t="s">
        <v>402</v>
      </c>
    </row>
    <row r="78" spans="1:6" ht="12.75">
      <c r="A78" s="36" t="s">
        <v>9</v>
      </c>
      <c r="B78" s="36" t="s">
        <v>29</v>
      </c>
      <c r="C78" s="36" t="s">
        <v>53</v>
      </c>
      <c r="E78" s="36" t="s">
        <v>403</v>
      </c>
      <c r="F78" s="36" t="s">
        <v>404</v>
      </c>
    </row>
    <row r="133" spans="1:17" ht="12.75">
      <c r="A133" s="23">
        <v>0</v>
      </c>
      <c r="B133" s="4">
        <v>1</v>
      </c>
      <c r="C133" s="4">
        <v>2</v>
      </c>
      <c r="D133" s="4">
        <v>3</v>
      </c>
      <c r="E133" s="4">
        <v>4</v>
      </c>
      <c r="F133" s="4">
        <v>5</v>
      </c>
      <c r="G133" s="4">
        <v>6</v>
      </c>
      <c r="H133" s="4">
        <v>7</v>
      </c>
      <c r="I133" s="4">
        <v>8</v>
      </c>
      <c r="J133" s="4">
        <v>9</v>
      </c>
      <c r="K133" s="4">
        <v>10</v>
      </c>
      <c r="L133" s="4">
        <v>11</v>
      </c>
      <c r="M133" s="18">
        <v>12</v>
      </c>
      <c r="N133" s="4">
        <v>13</v>
      </c>
      <c r="O133" s="4">
        <v>14</v>
      </c>
      <c r="P133" s="4">
        <v>15</v>
      </c>
      <c r="Q133" s="163">
        <v>20</v>
      </c>
    </row>
    <row r="134" spans="1:17" ht="12.75">
      <c r="A134" s="23" t="s">
        <v>314</v>
      </c>
      <c r="B134" s="4" t="s">
        <v>466</v>
      </c>
      <c r="C134" s="4" t="s">
        <v>104</v>
      </c>
      <c r="D134" s="4" t="s">
        <v>262</v>
      </c>
      <c r="E134" s="4" t="s">
        <v>263</v>
      </c>
      <c r="F134" s="4" t="s">
        <v>380</v>
      </c>
      <c r="G134" s="4" t="s">
        <v>385</v>
      </c>
      <c r="H134" s="4" t="s">
        <v>184</v>
      </c>
      <c r="I134" s="4" t="s">
        <v>465</v>
      </c>
      <c r="J134" s="4" t="s">
        <v>465</v>
      </c>
      <c r="K134" s="4" t="s">
        <v>465</v>
      </c>
      <c r="L134" s="4" t="s">
        <v>465</v>
      </c>
      <c r="M134" s="18" t="s">
        <v>500</v>
      </c>
      <c r="N134" s="4" t="s">
        <v>68</v>
      </c>
      <c r="O134" s="4" t="s">
        <v>67</v>
      </c>
      <c r="P134" s="4" t="s">
        <v>430</v>
      </c>
      <c r="Q134" s="163" t="s">
        <v>548</v>
      </c>
    </row>
  </sheetData>
  <sheetProtection/>
  <dataValidations count="1">
    <dataValidation type="textLength" showErrorMessage="1" errorTitle="Maximum 8 characters" sqref="E134">
      <formula1>0</formula1>
      <formula2>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G1">
      <selection activeCell="J11" sqref="J11"/>
    </sheetView>
  </sheetViews>
  <sheetFormatPr defaultColWidth="9.140625" defaultRowHeight="12.75"/>
  <sheetData>
    <row r="1" spans="5:20" ht="12.75">
      <c r="E1" t="s">
        <v>619</v>
      </c>
      <c r="H1" t="s">
        <v>620</v>
      </c>
      <c r="K1" s="32" t="s">
        <v>622</v>
      </c>
      <c r="L1" s="32" t="s">
        <v>623</v>
      </c>
      <c r="M1" s="212">
        <v>2</v>
      </c>
      <c r="N1" s="346" t="s">
        <v>624</v>
      </c>
      <c r="O1" s="213"/>
      <c r="P1" s="32" t="s">
        <v>623</v>
      </c>
      <c r="Q1" s="358">
        <v>2</v>
      </c>
      <c r="R1" s="346" t="s">
        <v>625</v>
      </c>
      <c r="T1" s="346" t="s">
        <v>633</v>
      </c>
    </row>
    <row r="2" spans="11:20" ht="12.75">
      <c r="K2" s="32" t="s">
        <v>622</v>
      </c>
      <c r="L2" s="32" t="s">
        <v>623</v>
      </c>
      <c r="M2" s="32">
        <v>3</v>
      </c>
      <c r="N2" s="347"/>
      <c r="O2" s="214"/>
      <c r="P2" s="32" t="s">
        <v>623</v>
      </c>
      <c r="Q2" s="358"/>
      <c r="R2" s="347"/>
      <c r="T2" s="347"/>
    </row>
    <row r="3" spans="2:20" ht="12.75">
      <c r="B3" s="211"/>
      <c r="D3" s="211"/>
      <c r="E3">
        <v>2</v>
      </c>
      <c r="F3" s="359" t="s">
        <v>614</v>
      </c>
      <c r="H3">
        <v>27</v>
      </c>
      <c r="I3" s="359" t="s">
        <v>615</v>
      </c>
      <c r="K3" s="32" t="s">
        <v>622</v>
      </c>
      <c r="L3" s="32" t="s">
        <v>623</v>
      </c>
      <c r="M3" s="32">
        <v>5</v>
      </c>
      <c r="N3" s="347"/>
      <c r="O3" s="214"/>
      <c r="P3" s="32" t="s">
        <v>623</v>
      </c>
      <c r="Q3" s="358">
        <v>3</v>
      </c>
      <c r="R3" s="347"/>
      <c r="T3" s="347"/>
    </row>
    <row r="4" spans="2:20" ht="12.75">
      <c r="B4" s="211"/>
      <c r="D4" s="211"/>
      <c r="E4">
        <v>3</v>
      </c>
      <c r="F4" s="359"/>
      <c r="H4">
        <v>28</v>
      </c>
      <c r="I4" s="359"/>
      <c r="K4" s="32" t="s">
        <v>622</v>
      </c>
      <c r="L4" s="32" t="s">
        <v>623</v>
      </c>
      <c r="M4" s="215">
        <v>6</v>
      </c>
      <c r="N4" s="347"/>
      <c r="O4" s="214"/>
      <c r="P4" s="32" t="s">
        <v>623</v>
      </c>
      <c r="Q4" s="358"/>
      <c r="R4" s="347"/>
      <c r="T4" s="347"/>
    </row>
    <row r="5" spans="2:20" ht="12.75">
      <c r="B5" s="211"/>
      <c r="D5" s="211"/>
      <c r="E5">
        <v>5</v>
      </c>
      <c r="F5" s="359"/>
      <c r="H5">
        <v>30</v>
      </c>
      <c r="I5" s="359"/>
      <c r="K5" s="32" t="s">
        <v>622</v>
      </c>
      <c r="L5" s="32" t="s">
        <v>623</v>
      </c>
      <c r="M5" s="215">
        <v>8</v>
      </c>
      <c r="N5" s="347"/>
      <c r="O5" s="214"/>
      <c r="P5" s="32" t="s">
        <v>623</v>
      </c>
      <c r="Q5" s="358">
        <v>5</v>
      </c>
      <c r="R5" s="347"/>
      <c r="T5" s="347"/>
    </row>
    <row r="6" spans="2:20" ht="12.75">
      <c r="B6" s="211"/>
      <c r="D6" s="211"/>
      <c r="E6">
        <v>6</v>
      </c>
      <c r="F6" s="359"/>
      <c r="H6">
        <v>31</v>
      </c>
      <c r="I6" s="359"/>
      <c r="K6" s="32" t="s">
        <v>622</v>
      </c>
      <c r="L6" s="32" t="s">
        <v>623</v>
      </c>
      <c r="M6" s="215">
        <v>9</v>
      </c>
      <c r="N6" s="347"/>
      <c r="O6" s="214"/>
      <c r="P6" s="32" t="s">
        <v>623</v>
      </c>
      <c r="Q6" s="358">
        <v>5</v>
      </c>
      <c r="R6" s="347"/>
      <c r="T6" s="347"/>
    </row>
    <row r="7" spans="2:20" ht="12.75">
      <c r="B7" s="211"/>
      <c r="D7" s="211"/>
      <c r="E7">
        <v>8</v>
      </c>
      <c r="F7" s="359"/>
      <c r="H7">
        <v>33</v>
      </c>
      <c r="I7" s="359"/>
      <c r="K7" s="32" t="s">
        <v>622</v>
      </c>
      <c r="L7" s="32" t="s">
        <v>623</v>
      </c>
      <c r="M7" s="215">
        <v>11</v>
      </c>
      <c r="N7" s="347"/>
      <c r="O7" s="214"/>
      <c r="P7" s="32" t="s">
        <v>623</v>
      </c>
      <c r="Q7" s="358">
        <v>6</v>
      </c>
      <c r="R7" s="347"/>
      <c r="T7" s="347"/>
    </row>
    <row r="8" spans="2:20" ht="12.75">
      <c r="B8" s="211"/>
      <c r="D8" s="211"/>
      <c r="E8">
        <v>9</v>
      </c>
      <c r="F8" s="359"/>
      <c r="H8">
        <v>34</v>
      </c>
      <c r="I8" s="359"/>
      <c r="K8" s="32" t="s">
        <v>622</v>
      </c>
      <c r="L8" s="32" t="s">
        <v>623</v>
      </c>
      <c r="M8" s="215">
        <v>12</v>
      </c>
      <c r="N8" s="347"/>
      <c r="O8" s="214"/>
      <c r="P8" s="32" t="s">
        <v>623</v>
      </c>
      <c r="Q8" s="358">
        <v>6</v>
      </c>
      <c r="R8" s="347"/>
      <c r="T8" s="347"/>
    </row>
    <row r="9" spans="2:20" ht="12.75">
      <c r="B9" s="211"/>
      <c r="D9" s="211"/>
      <c r="E9">
        <v>11</v>
      </c>
      <c r="F9" s="359"/>
      <c r="H9">
        <v>36</v>
      </c>
      <c r="I9" s="359"/>
      <c r="K9" s="32" t="s">
        <v>622</v>
      </c>
      <c r="L9" s="32" t="s">
        <v>623</v>
      </c>
      <c r="M9" s="215">
        <v>14</v>
      </c>
      <c r="N9" s="347"/>
      <c r="O9" s="214"/>
      <c r="P9" s="32" t="s">
        <v>623</v>
      </c>
      <c r="Q9" s="358">
        <v>8</v>
      </c>
      <c r="R9" s="347"/>
      <c r="T9" s="347"/>
    </row>
    <row r="10" spans="2:20" ht="12.75">
      <c r="B10" s="211"/>
      <c r="D10" s="211"/>
      <c r="E10">
        <v>12</v>
      </c>
      <c r="F10" s="359"/>
      <c r="H10">
        <v>37</v>
      </c>
      <c r="I10" s="359"/>
      <c r="K10" s="32" t="s">
        <v>622</v>
      </c>
      <c r="L10" s="32" t="s">
        <v>623</v>
      </c>
      <c r="M10" s="215">
        <v>15</v>
      </c>
      <c r="N10" s="347"/>
      <c r="O10" s="214"/>
      <c r="P10" s="32" t="s">
        <v>623</v>
      </c>
      <c r="Q10" s="358">
        <v>8</v>
      </c>
      <c r="R10" s="347"/>
      <c r="T10" s="347"/>
    </row>
    <row r="11" spans="2:20" ht="12.75">
      <c r="B11" s="211"/>
      <c r="D11" s="211"/>
      <c r="E11">
        <v>14</v>
      </c>
      <c r="F11" s="359"/>
      <c r="H11">
        <v>39</v>
      </c>
      <c r="I11" s="359"/>
      <c r="K11" s="32" t="s">
        <v>622</v>
      </c>
      <c r="L11" s="32" t="s">
        <v>623</v>
      </c>
      <c r="M11" s="215">
        <v>17</v>
      </c>
      <c r="N11" s="347"/>
      <c r="O11" s="214"/>
      <c r="P11" s="32" t="s">
        <v>623</v>
      </c>
      <c r="Q11" s="358">
        <v>9</v>
      </c>
      <c r="R11" s="347"/>
      <c r="T11" s="347"/>
    </row>
    <row r="12" spans="2:20" ht="12.75">
      <c r="B12" s="211"/>
      <c r="D12" s="211"/>
      <c r="E12">
        <v>15</v>
      </c>
      <c r="F12" s="359"/>
      <c r="H12">
        <v>40</v>
      </c>
      <c r="I12" s="359"/>
      <c r="K12" s="32" t="s">
        <v>622</v>
      </c>
      <c r="L12" s="32" t="s">
        <v>623</v>
      </c>
      <c r="M12" s="215">
        <v>18</v>
      </c>
      <c r="N12" s="347"/>
      <c r="O12" s="214"/>
      <c r="P12" s="32" t="s">
        <v>623</v>
      </c>
      <c r="Q12" s="358">
        <v>9</v>
      </c>
      <c r="R12" s="347"/>
      <c r="T12" s="347"/>
    </row>
    <row r="13" spans="2:20" ht="12.75">
      <c r="B13" s="211"/>
      <c r="D13" s="211"/>
      <c r="E13">
        <v>17</v>
      </c>
      <c r="F13" s="359"/>
      <c r="H13">
        <v>42</v>
      </c>
      <c r="I13" s="359"/>
      <c r="K13" s="32" t="s">
        <v>622</v>
      </c>
      <c r="L13" s="32" t="s">
        <v>623</v>
      </c>
      <c r="M13" s="215">
        <v>20</v>
      </c>
      <c r="N13" s="347"/>
      <c r="O13" s="214"/>
      <c r="P13" s="32" t="s">
        <v>623</v>
      </c>
      <c r="Q13" s="358">
        <v>11</v>
      </c>
      <c r="R13" s="347"/>
      <c r="T13" s="347"/>
    </row>
    <row r="14" spans="2:20" ht="12.75">
      <c r="B14" s="211"/>
      <c r="D14" s="211"/>
      <c r="E14">
        <v>18</v>
      </c>
      <c r="F14" s="359"/>
      <c r="H14">
        <v>43</v>
      </c>
      <c r="I14" s="359"/>
      <c r="K14" s="32" t="s">
        <v>622</v>
      </c>
      <c r="L14" s="32" t="s">
        <v>623</v>
      </c>
      <c r="M14" s="215">
        <v>21</v>
      </c>
      <c r="N14" s="347"/>
      <c r="O14" s="214"/>
      <c r="P14" s="32" t="s">
        <v>623</v>
      </c>
      <c r="Q14" s="358">
        <v>11</v>
      </c>
      <c r="R14" s="347"/>
      <c r="T14" s="347"/>
    </row>
    <row r="15" spans="2:20" ht="12.75">
      <c r="B15" s="211"/>
      <c r="D15" s="211"/>
      <c r="E15">
        <v>20</v>
      </c>
      <c r="F15" s="359"/>
      <c r="H15">
        <v>45</v>
      </c>
      <c r="I15" s="359"/>
      <c r="K15" s="32" t="s">
        <v>622</v>
      </c>
      <c r="L15" s="32" t="s">
        <v>623</v>
      </c>
      <c r="M15" s="215">
        <v>23</v>
      </c>
      <c r="N15" s="347"/>
      <c r="O15" s="214"/>
      <c r="P15" s="32" t="s">
        <v>623</v>
      </c>
      <c r="Q15" s="358">
        <v>12</v>
      </c>
      <c r="R15" s="347"/>
      <c r="T15" s="347"/>
    </row>
    <row r="16" spans="2:20" ht="12.75">
      <c r="B16" s="211"/>
      <c r="D16" s="211"/>
      <c r="E16">
        <v>21</v>
      </c>
      <c r="F16" s="359"/>
      <c r="H16">
        <v>46</v>
      </c>
      <c r="I16" s="359"/>
      <c r="K16" s="32" t="s">
        <v>622</v>
      </c>
      <c r="L16" s="32" t="s">
        <v>623</v>
      </c>
      <c r="M16" s="215">
        <v>24</v>
      </c>
      <c r="N16" s="348"/>
      <c r="O16" s="214"/>
      <c r="P16" s="32" t="s">
        <v>623</v>
      </c>
      <c r="Q16" s="358">
        <v>12</v>
      </c>
      <c r="R16" s="348"/>
      <c r="T16" s="348"/>
    </row>
    <row r="17" spans="2:20" ht="12.75" customHeight="1">
      <c r="B17" s="211"/>
      <c r="D17" s="211"/>
      <c r="E17">
        <v>23</v>
      </c>
      <c r="F17" s="359"/>
      <c r="H17">
        <v>48</v>
      </c>
      <c r="I17" s="359"/>
      <c r="K17" s="32" t="s">
        <v>626</v>
      </c>
      <c r="L17" s="32" t="s">
        <v>627</v>
      </c>
      <c r="M17" s="215">
        <v>27</v>
      </c>
      <c r="N17" s="346" t="s">
        <v>628</v>
      </c>
      <c r="O17" s="213"/>
      <c r="P17" s="32" t="s">
        <v>627</v>
      </c>
      <c r="Q17" s="4">
        <v>27</v>
      </c>
      <c r="R17" s="346" t="s">
        <v>629</v>
      </c>
      <c r="T17" s="346" t="s">
        <v>632</v>
      </c>
    </row>
    <row r="18" spans="2:20" ht="12.75">
      <c r="B18" s="211"/>
      <c r="D18" s="211"/>
      <c r="E18">
        <v>24</v>
      </c>
      <c r="F18" s="359"/>
      <c r="H18">
        <v>49</v>
      </c>
      <c r="I18" s="359"/>
      <c r="K18" s="32" t="s">
        <v>626</v>
      </c>
      <c r="L18" s="32" t="s">
        <v>627</v>
      </c>
      <c r="M18" s="215">
        <v>27</v>
      </c>
      <c r="N18" s="347"/>
      <c r="O18" s="214"/>
      <c r="P18" s="32" t="s">
        <v>627</v>
      </c>
      <c r="Q18" s="4">
        <v>28</v>
      </c>
      <c r="R18" s="347"/>
      <c r="T18" s="347"/>
    </row>
    <row r="19" spans="11:20" ht="12.75">
      <c r="K19" s="32" t="s">
        <v>626</v>
      </c>
      <c r="L19" s="32" t="s">
        <v>627</v>
      </c>
      <c r="M19" s="215">
        <v>28</v>
      </c>
      <c r="N19" s="347"/>
      <c r="O19" s="214"/>
      <c r="P19" s="32" t="s">
        <v>627</v>
      </c>
      <c r="Q19" s="4">
        <v>30</v>
      </c>
      <c r="R19" s="347"/>
      <c r="T19" s="347"/>
    </row>
    <row r="20" spans="11:20" ht="12.75">
      <c r="K20" s="32" t="s">
        <v>626</v>
      </c>
      <c r="L20" s="32" t="s">
        <v>627</v>
      </c>
      <c r="M20" s="215">
        <v>28</v>
      </c>
      <c r="N20" s="347"/>
      <c r="O20" s="214"/>
      <c r="P20" s="32" t="s">
        <v>627</v>
      </c>
      <c r="Q20" s="4">
        <v>31</v>
      </c>
      <c r="R20" s="347"/>
      <c r="T20" s="347"/>
    </row>
    <row r="21" spans="1:20" ht="12.75">
      <c r="A21" t="s">
        <v>617</v>
      </c>
      <c r="E21" t="s">
        <v>618</v>
      </c>
      <c r="K21" s="32" t="s">
        <v>626</v>
      </c>
      <c r="L21" s="32" t="s">
        <v>627</v>
      </c>
      <c r="M21" s="215">
        <v>30</v>
      </c>
      <c r="N21" s="347"/>
      <c r="O21" s="214"/>
      <c r="P21" s="32" t="s">
        <v>627</v>
      </c>
      <c r="Q21" s="4">
        <v>33</v>
      </c>
      <c r="R21" s="347"/>
      <c r="T21" s="347"/>
    </row>
    <row r="22" spans="11:20" ht="12.75">
      <c r="K22" s="32" t="s">
        <v>626</v>
      </c>
      <c r="L22" s="32" t="s">
        <v>627</v>
      </c>
      <c r="M22" s="215">
        <v>30</v>
      </c>
      <c r="N22" s="347"/>
      <c r="O22" s="214"/>
      <c r="P22" s="32" t="s">
        <v>627</v>
      </c>
      <c r="Q22" s="4">
        <v>34</v>
      </c>
      <c r="R22" s="347"/>
      <c r="T22" s="347"/>
    </row>
    <row r="23" spans="1:20" ht="12.75" customHeight="1">
      <c r="A23" s="210" t="s">
        <v>607</v>
      </c>
      <c r="B23" s="358">
        <v>2</v>
      </c>
      <c r="C23" s="359" t="s">
        <v>613</v>
      </c>
      <c r="E23" s="210" t="s">
        <v>607</v>
      </c>
      <c r="F23" s="358">
        <v>27</v>
      </c>
      <c r="G23" s="359" t="s">
        <v>616</v>
      </c>
      <c r="K23" s="32" t="s">
        <v>626</v>
      </c>
      <c r="L23" s="32" t="s">
        <v>627</v>
      </c>
      <c r="M23" s="215">
        <v>31</v>
      </c>
      <c r="N23" s="347"/>
      <c r="O23" s="214"/>
      <c r="P23" s="32" t="s">
        <v>627</v>
      </c>
      <c r="Q23" s="4">
        <v>36</v>
      </c>
      <c r="R23" s="347"/>
      <c r="T23" s="347"/>
    </row>
    <row r="24" spans="1:20" ht="12.75">
      <c r="A24" s="210" t="s">
        <v>608</v>
      </c>
      <c r="B24" s="358"/>
      <c r="C24" s="359"/>
      <c r="E24" s="210" t="s">
        <v>608</v>
      </c>
      <c r="F24" s="358"/>
      <c r="G24" s="359"/>
      <c r="K24" s="32" t="s">
        <v>626</v>
      </c>
      <c r="L24" s="32" t="s">
        <v>627</v>
      </c>
      <c r="M24" s="215">
        <v>31</v>
      </c>
      <c r="N24" s="347"/>
      <c r="O24" s="214"/>
      <c r="P24" s="32" t="s">
        <v>627</v>
      </c>
      <c r="Q24" s="4">
        <v>37</v>
      </c>
      <c r="R24" s="347"/>
      <c r="T24" s="347"/>
    </row>
    <row r="25" spans="1:20" ht="12.75">
      <c r="A25" s="210" t="s">
        <v>607</v>
      </c>
      <c r="B25" s="358">
        <v>3</v>
      </c>
      <c r="C25" s="359"/>
      <c r="E25" s="210" t="s">
        <v>607</v>
      </c>
      <c r="F25" s="358">
        <v>28</v>
      </c>
      <c r="G25" s="359"/>
      <c r="K25" s="32" t="s">
        <v>626</v>
      </c>
      <c r="L25" s="32" t="s">
        <v>627</v>
      </c>
      <c r="M25" s="215">
        <v>33</v>
      </c>
      <c r="N25" s="347"/>
      <c r="O25" s="214"/>
      <c r="P25" s="32" t="s">
        <v>627</v>
      </c>
      <c r="Q25" s="4">
        <v>39</v>
      </c>
      <c r="R25" s="347"/>
      <c r="T25" s="347"/>
    </row>
    <row r="26" spans="1:20" ht="12.75">
      <c r="A26" s="210" t="s">
        <v>608</v>
      </c>
      <c r="B26" s="358"/>
      <c r="C26" s="359"/>
      <c r="E26" s="210" t="s">
        <v>608</v>
      </c>
      <c r="F26" s="358"/>
      <c r="G26" s="359"/>
      <c r="K26" s="32" t="s">
        <v>626</v>
      </c>
      <c r="L26" s="32" t="s">
        <v>627</v>
      </c>
      <c r="M26" s="215">
        <v>33</v>
      </c>
      <c r="N26" s="347"/>
      <c r="O26" s="214"/>
      <c r="P26" s="32" t="s">
        <v>627</v>
      </c>
      <c r="Q26" s="4">
        <v>40</v>
      </c>
      <c r="R26" s="347"/>
      <c r="T26" s="347"/>
    </row>
    <row r="27" spans="1:20" ht="12.75">
      <c r="A27" s="210" t="s">
        <v>607</v>
      </c>
      <c r="B27" s="358">
        <v>5</v>
      </c>
      <c r="C27" s="359"/>
      <c r="E27" s="210" t="s">
        <v>607</v>
      </c>
      <c r="F27" s="358">
        <v>30</v>
      </c>
      <c r="G27" s="359"/>
      <c r="K27" s="32" t="s">
        <v>626</v>
      </c>
      <c r="L27" s="32" t="s">
        <v>627</v>
      </c>
      <c r="M27" s="215">
        <v>34</v>
      </c>
      <c r="N27" s="347"/>
      <c r="O27" s="214"/>
      <c r="P27" s="32" t="s">
        <v>627</v>
      </c>
      <c r="Q27" s="4">
        <v>42</v>
      </c>
      <c r="R27" s="347"/>
      <c r="T27" s="347"/>
    </row>
    <row r="28" spans="1:20" ht="12.75">
      <c r="A28" s="210" t="s">
        <v>608</v>
      </c>
      <c r="B28" s="358">
        <v>5</v>
      </c>
      <c r="C28" s="359"/>
      <c r="E28" s="210" t="s">
        <v>608</v>
      </c>
      <c r="F28" s="358">
        <v>5</v>
      </c>
      <c r="G28" s="359"/>
      <c r="K28" s="32" t="s">
        <v>626</v>
      </c>
      <c r="L28" s="32" t="s">
        <v>627</v>
      </c>
      <c r="M28" s="215">
        <v>34</v>
      </c>
      <c r="N28" s="347"/>
      <c r="O28" s="214"/>
      <c r="P28" s="32" t="s">
        <v>627</v>
      </c>
      <c r="Q28" s="4">
        <v>43</v>
      </c>
      <c r="R28" s="347"/>
      <c r="T28" s="347"/>
    </row>
    <row r="29" spans="1:20" ht="12.75">
      <c r="A29" s="210" t="s">
        <v>607</v>
      </c>
      <c r="B29" s="358">
        <v>6</v>
      </c>
      <c r="C29" s="359"/>
      <c r="E29" s="210" t="s">
        <v>607</v>
      </c>
      <c r="F29" s="358">
        <v>31</v>
      </c>
      <c r="G29" s="359"/>
      <c r="K29" s="32" t="s">
        <v>626</v>
      </c>
      <c r="L29" s="32" t="s">
        <v>627</v>
      </c>
      <c r="M29" s="215">
        <v>36</v>
      </c>
      <c r="N29" s="347"/>
      <c r="O29" s="214"/>
      <c r="P29" s="32" t="s">
        <v>627</v>
      </c>
      <c r="Q29" s="4">
        <v>45</v>
      </c>
      <c r="R29" s="347"/>
      <c r="T29" s="347"/>
    </row>
    <row r="30" spans="1:20" ht="12.75">
      <c r="A30" s="210" t="s">
        <v>608</v>
      </c>
      <c r="B30" s="358">
        <v>6</v>
      </c>
      <c r="C30" s="359"/>
      <c r="E30" s="210" t="s">
        <v>608</v>
      </c>
      <c r="F30" s="358">
        <v>6</v>
      </c>
      <c r="G30" s="359"/>
      <c r="K30" s="32" t="s">
        <v>626</v>
      </c>
      <c r="L30" s="32" t="s">
        <v>627</v>
      </c>
      <c r="M30" s="215">
        <v>36</v>
      </c>
      <c r="N30" s="347"/>
      <c r="O30" s="214"/>
      <c r="P30" s="32" t="s">
        <v>627</v>
      </c>
      <c r="Q30" s="4">
        <v>46</v>
      </c>
      <c r="R30" s="347"/>
      <c r="T30" s="347"/>
    </row>
    <row r="31" spans="1:20" ht="12.75">
      <c r="A31" s="210" t="s">
        <v>607</v>
      </c>
      <c r="B31" s="358">
        <v>8</v>
      </c>
      <c r="C31" s="359"/>
      <c r="E31" s="210" t="s">
        <v>607</v>
      </c>
      <c r="F31" s="358">
        <v>33</v>
      </c>
      <c r="G31" s="359"/>
      <c r="K31" s="32" t="s">
        <v>626</v>
      </c>
      <c r="L31" s="32" t="s">
        <v>627</v>
      </c>
      <c r="M31" s="215">
        <v>37</v>
      </c>
      <c r="N31" s="347"/>
      <c r="O31" s="214"/>
      <c r="P31" s="32" t="s">
        <v>627</v>
      </c>
      <c r="Q31" s="4">
        <v>48</v>
      </c>
      <c r="R31" s="347"/>
      <c r="T31" s="347"/>
    </row>
    <row r="32" spans="1:20" ht="12.75">
      <c r="A32" s="210" t="s">
        <v>608</v>
      </c>
      <c r="B32" s="358">
        <v>8</v>
      </c>
      <c r="C32" s="359"/>
      <c r="E32" s="210" t="s">
        <v>608</v>
      </c>
      <c r="F32" s="358">
        <v>8</v>
      </c>
      <c r="G32" s="359"/>
      <c r="K32" s="32" t="s">
        <v>626</v>
      </c>
      <c r="L32" s="32" t="s">
        <v>627</v>
      </c>
      <c r="M32" s="215">
        <v>37</v>
      </c>
      <c r="N32" s="348"/>
      <c r="O32" s="214"/>
      <c r="P32" s="32" t="s">
        <v>627</v>
      </c>
      <c r="Q32" s="4">
        <v>49</v>
      </c>
      <c r="R32" s="348"/>
      <c r="T32" s="348"/>
    </row>
    <row r="33" spans="1:15" ht="12.75">
      <c r="A33" s="210" t="s">
        <v>607</v>
      </c>
      <c r="B33" s="358">
        <v>9</v>
      </c>
      <c r="C33" s="359"/>
      <c r="E33" s="210" t="s">
        <v>607</v>
      </c>
      <c r="F33" s="358">
        <v>34</v>
      </c>
      <c r="G33" s="359"/>
      <c r="K33" s="216"/>
      <c r="L33" s="216"/>
      <c r="M33" s="217"/>
      <c r="N33" s="146"/>
      <c r="O33" s="146"/>
    </row>
    <row r="34" spans="1:15" ht="12.75">
      <c r="A34" s="210" t="s">
        <v>608</v>
      </c>
      <c r="B34" s="358">
        <v>9</v>
      </c>
      <c r="C34" s="359"/>
      <c r="E34" s="210" t="s">
        <v>608</v>
      </c>
      <c r="F34" s="358">
        <v>9</v>
      </c>
      <c r="G34" s="359"/>
      <c r="K34" s="32" t="s">
        <v>630</v>
      </c>
      <c r="L34" s="32" t="s">
        <v>621</v>
      </c>
      <c r="M34" s="212">
        <v>2</v>
      </c>
      <c r="N34" s="346" t="s">
        <v>624</v>
      </c>
      <c r="O34" s="213"/>
    </row>
    <row r="35" spans="1:15" ht="12.75">
      <c r="A35" s="210" t="s">
        <v>607</v>
      </c>
      <c r="B35" s="358">
        <v>11</v>
      </c>
      <c r="C35" s="359"/>
      <c r="E35" s="210" t="s">
        <v>607</v>
      </c>
      <c r="F35" s="358">
        <v>36</v>
      </c>
      <c r="G35" s="359"/>
      <c r="K35" s="32" t="s">
        <v>630</v>
      </c>
      <c r="L35" s="32" t="s">
        <v>621</v>
      </c>
      <c r="M35" s="32">
        <v>3</v>
      </c>
      <c r="N35" s="347"/>
      <c r="O35" s="214"/>
    </row>
    <row r="36" spans="1:15" ht="12.75">
      <c r="A36" s="210" t="s">
        <v>608</v>
      </c>
      <c r="B36" s="358">
        <v>11</v>
      </c>
      <c r="C36" s="359"/>
      <c r="E36" s="210" t="s">
        <v>608</v>
      </c>
      <c r="F36" s="358">
        <v>11</v>
      </c>
      <c r="G36" s="359"/>
      <c r="K36" s="32" t="s">
        <v>630</v>
      </c>
      <c r="L36" s="32" t="s">
        <v>621</v>
      </c>
      <c r="M36" s="32">
        <v>5</v>
      </c>
      <c r="N36" s="347"/>
      <c r="O36" s="214"/>
    </row>
    <row r="37" spans="1:15" ht="12.75">
      <c r="A37" s="210" t="s">
        <v>607</v>
      </c>
      <c r="B37" s="358">
        <v>12</v>
      </c>
      <c r="C37" s="359"/>
      <c r="E37" s="210" t="s">
        <v>607</v>
      </c>
      <c r="F37" s="358">
        <v>37</v>
      </c>
      <c r="G37" s="359"/>
      <c r="K37" s="32" t="s">
        <v>630</v>
      </c>
      <c r="L37" s="32" t="s">
        <v>621</v>
      </c>
      <c r="M37" s="215">
        <v>6</v>
      </c>
      <c r="N37" s="347"/>
      <c r="O37" s="214"/>
    </row>
    <row r="38" spans="1:15" ht="12.75">
      <c r="A38" s="210" t="s">
        <v>608</v>
      </c>
      <c r="B38" s="358">
        <v>12</v>
      </c>
      <c r="C38" s="359"/>
      <c r="E38" s="210" t="s">
        <v>608</v>
      </c>
      <c r="F38" s="358">
        <v>12</v>
      </c>
      <c r="G38" s="359"/>
      <c r="K38" s="32" t="s">
        <v>630</v>
      </c>
      <c r="L38" s="32" t="s">
        <v>621</v>
      </c>
      <c r="M38" s="215">
        <v>8</v>
      </c>
      <c r="N38" s="347"/>
      <c r="O38" s="214"/>
    </row>
    <row r="39" spans="11:15" ht="12.75">
      <c r="K39" s="32" t="s">
        <v>630</v>
      </c>
      <c r="L39" s="32" t="s">
        <v>621</v>
      </c>
      <c r="M39" s="215">
        <v>9</v>
      </c>
      <c r="N39" s="347"/>
      <c r="O39" s="214"/>
    </row>
    <row r="40" spans="11:15" ht="12.75">
      <c r="K40" s="32" t="s">
        <v>630</v>
      </c>
      <c r="L40" s="32" t="s">
        <v>621</v>
      </c>
      <c r="M40" s="215">
        <v>11</v>
      </c>
      <c r="N40" s="347"/>
      <c r="O40" s="214"/>
    </row>
    <row r="41" spans="11:15" ht="12.75">
      <c r="K41" s="32" t="s">
        <v>630</v>
      </c>
      <c r="L41" s="32" t="s">
        <v>621</v>
      </c>
      <c r="M41" s="215">
        <v>12</v>
      </c>
      <c r="N41" s="347"/>
      <c r="O41" s="214"/>
    </row>
    <row r="42" spans="11:15" ht="12.75">
      <c r="K42" s="32" t="s">
        <v>630</v>
      </c>
      <c r="L42" s="32" t="s">
        <v>621</v>
      </c>
      <c r="M42" s="215">
        <v>14</v>
      </c>
      <c r="N42" s="347"/>
      <c r="O42" s="214"/>
    </row>
    <row r="43" spans="11:15" ht="12.75">
      <c r="K43" s="32" t="s">
        <v>630</v>
      </c>
      <c r="L43" s="32" t="s">
        <v>621</v>
      </c>
      <c r="M43" s="215">
        <v>15</v>
      </c>
      <c r="N43" s="347"/>
      <c r="O43" s="214"/>
    </row>
    <row r="44" spans="11:15" ht="12.75">
      <c r="K44" s="32" t="s">
        <v>630</v>
      </c>
      <c r="L44" s="32" t="s">
        <v>621</v>
      </c>
      <c r="M44" s="215">
        <v>17</v>
      </c>
      <c r="N44" s="347"/>
      <c r="O44" s="214"/>
    </row>
    <row r="45" spans="11:15" ht="12.75">
      <c r="K45" s="32" t="s">
        <v>630</v>
      </c>
      <c r="L45" s="32" t="s">
        <v>621</v>
      </c>
      <c r="M45" s="215">
        <v>18</v>
      </c>
      <c r="N45" s="347"/>
      <c r="O45" s="214"/>
    </row>
    <row r="46" spans="11:15" ht="12.75">
      <c r="K46" s="32" t="s">
        <v>630</v>
      </c>
      <c r="L46" s="32" t="s">
        <v>621</v>
      </c>
      <c r="M46" s="215">
        <v>20</v>
      </c>
      <c r="N46" s="347"/>
      <c r="O46" s="214"/>
    </row>
    <row r="47" spans="11:15" ht="12.75">
      <c r="K47" s="32" t="s">
        <v>630</v>
      </c>
      <c r="L47" s="32" t="s">
        <v>621</v>
      </c>
      <c r="M47" s="215">
        <v>21</v>
      </c>
      <c r="N47" s="347"/>
      <c r="O47" s="214"/>
    </row>
    <row r="48" spans="11:15" ht="12.75">
      <c r="K48" s="32" t="s">
        <v>630</v>
      </c>
      <c r="L48" s="32" t="s">
        <v>621</v>
      </c>
      <c r="M48" s="215">
        <v>23</v>
      </c>
      <c r="N48" s="347"/>
      <c r="O48" s="214"/>
    </row>
    <row r="49" spans="11:15" ht="12.75">
      <c r="K49" s="32" t="s">
        <v>630</v>
      </c>
      <c r="L49" s="32" t="s">
        <v>621</v>
      </c>
      <c r="M49" s="215">
        <v>24</v>
      </c>
      <c r="N49" s="348"/>
      <c r="O49" s="214"/>
    </row>
    <row r="50" spans="11:15" ht="12.75">
      <c r="K50" s="32" t="s">
        <v>630</v>
      </c>
      <c r="L50" s="32" t="s">
        <v>631</v>
      </c>
      <c r="M50" s="218">
        <v>27</v>
      </c>
      <c r="N50" s="346" t="s">
        <v>629</v>
      </c>
      <c r="O50" s="213"/>
    </row>
    <row r="51" spans="11:15" ht="12.75">
      <c r="K51" s="32" t="s">
        <v>630</v>
      </c>
      <c r="L51" s="32" t="s">
        <v>631</v>
      </c>
      <c r="M51" s="32">
        <v>28</v>
      </c>
      <c r="N51" s="347"/>
      <c r="O51" s="214"/>
    </row>
    <row r="52" spans="11:15" ht="12.75">
      <c r="K52" s="32" t="s">
        <v>630</v>
      </c>
      <c r="L52" s="32" t="s">
        <v>631</v>
      </c>
      <c r="M52" s="32">
        <v>30</v>
      </c>
      <c r="N52" s="347"/>
      <c r="O52" s="214"/>
    </row>
    <row r="53" spans="11:15" ht="12.75">
      <c r="K53" s="32" t="s">
        <v>630</v>
      </c>
      <c r="L53" s="32" t="s">
        <v>631</v>
      </c>
      <c r="M53" s="215">
        <v>31</v>
      </c>
      <c r="N53" s="347"/>
      <c r="O53" s="214"/>
    </row>
    <row r="54" spans="11:15" ht="12.75">
      <c r="K54" s="32" t="s">
        <v>630</v>
      </c>
      <c r="L54" s="32" t="s">
        <v>631</v>
      </c>
      <c r="M54" s="215">
        <v>33</v>
      </c>
      <c r="N54" s="347"/>
      <c r="O54" s="214"/>
    </row>
    <row r="55" spans="11:15" ht="12.75">
      <c r="K55" s="32" t="s">
        <v>630</v>
      </c>
      <c r="L55" s="32" t="s">
        <v>631</v>
      </c>
      <c r="M55" s="215">
        <v>34</v>
      </c>
      <c r="N55" s="347"/>
      <c r="O55" s="214"/>
    </row>
    <row r="56" spans="11:15" ht="12.75">
      <c r="K56" s="32" t="s">
        <v>630</v>
      </c>
      <c r="L56" s="32" t="s">
        <v>631</v>
      </c>
      <c r="M56" s="215">
        <v>36</v>
      </c>
      <c r="N56" s="347"/>
      <c r="O56" s="214"/>
    </row>
    <row r="57" spans="11:15" ht="12.75">
      <c r="K57" s="32" t="s">
        <v>630</v>
      </c>
      <c r="L57" s="32" t="s">
        <v>631</v>
      </c>
      <c r="M57" s="215">
        <v>37</v>
      </c>
      <c r="N57" s="347"/>
      <c r="O57" s="214"/>
    </row>
    <row r="58" spans="11:15" ht="12.75">
      <c r="K58" s="32" t="s">
        <v>630</v>
      </c>
      <c r="L58" s="32" t="s">
        <v>631</v>
      </c>
      <c r="M58" s="215">
        <v>39</v>
      </c>
      <c r="N58" s="347"/>
      <c r="O58" s="214"/>
    </row>
    <row r="59" spans="11:15" ht="12.75">
      <c r="K59" s="32" t="s">
        <v>630</v>
      </c>
      <c r="L59" s="32" t="s">
        <v>631</v>
      </c>
      <c r="M59" s="215">
        <v>40</v>
      </c>
      <c r="N59" s="347"/>
      <c r="O59" s="214"/>
    </row>
    <row r="60" spans="11:15" ht="12.75">
      <c r="K60" s="32" t="s">
        <v>630</v>
      </c>
      <c r="L60" s="32" t="s">
        <v>631</v>
      </c>
      <c r="M60" s="215">
        <v>42</v>
      </c>
      <c r="N60" s="347"/>
      <c r="O60" s="214"/>
    </row>
    <row r="61" spans="11:15" ht="12.75">
      <c r="K61" s="32" t="s">
        <v>630</v>
      </c>
      <c r="L61" s="32" t="s">
        <v>631</v>
      </c>
      <c r="M61" s="215">
        <v>43</v>
      </c>
      <c r="N61" s="347"/>
      <c r="O61" s="214"/>
    </row>
    <row r="62" spans="11:15" ht="12.75">
      <c r="K62" s="32" t="s">
        <v>630</v>
      </c>
      <c r="L62" s="32" t="s">
        <v>631</v>
      </c>
      <c r="M62" s="215">
        <v>45</v>
      </c>
      <c r="N62" s="347"/>
      <c r="O62" s="214"/>
    </row>
    <row r="63" spans="11:15" ht="12.75">
      <c r="K63" s="32" t="s">
        <v>630</v>
      </c>
      <c r="L63" s="32" t="s">
        <v>631</v>
      </c>
      <c r="M63" s="215">
        <v>46</v>
      </c>
      <c r="N63" s="347"/>
      <c r="O63" s="214"/>
    </row>
    <row r="64" spans="11:15" ht="12.75">
      <c r="K64" s="32" t="s">
        <v>630</v>
      </c>
      <c r="L64" s="32" t="s">
        <v>631</v>
      </c>
      <c r="M64" s="215">
        <v>48</v>
      </c>
      <c r="N64" s="347"/>
      <c r="O64" s="214"/>
    </row>
    <row r="65" spans="11:15" ht="12.75">
      <c r="K65" s="32" t="s">
        <v>630</v>
      </c>
      <c r="L65" s="32" t="s">
        <v>631</v>
      </c>
      <c r="M65" s="215">
        <v>49</v>
      </c>
      <c r="N65" s="348"/>
      <c r="O65" s="214"/>
    </row>
  </sheetData>
  <sheetProtection/>
  <mergeCells count="36">
    <mergeCell ref="B35:B36"/>
    <mergeCell ref="B37:B38"/>
    <mergeCell ref="B23:B24"/>
    <mergeCell ref="B25:B26"/>
    <mergeCell ref="B27:B28"/>
    <mergeCell ref="B29:B30"/>
    <mergeCell ref="B31:B32"/>
    <mergeCell ref="B33:B34"/>
    <mergeCell ref="Q13:Q14"/>
    <mergeCell ref="Q15:Q16"/>
    <mergeCell ref="N34:N49"/>
    <mergeCell ref="N50:N65"/>
    <mergeCell ref="C23:C38"/>
    <mergeCell ref="F33:F34"/>
    <mergeCell ref="F35:F36"/>
    <mergeCell ref="F37:F38"/>
    <mergeCell ref="G23:G38"/>
    <mergeCell ref="F29:F30"/>
    <mergeCell ref="F25:F26"/>
    <mergeCell ref="F27:F28"/>
    <mergeCell ref="N1:N16"/>
    <mergeCell ref="N17:N32"/>
    <mergeCell ref="I3:I18"/>
    <mergeCell ref="F3:F18"/>
    <mergeCell ref="F31:F32"/>
    <mergeCell ref="F23:F24"/>
    <mergeCell ref="T17:T32"/>
    <mergeCell ref="T1:T16"/>
    <mergeCell ref="R1:R16"/>
    <mergeCell ref="R17:R32"/>
    <mergeCell ref="Q1:Q2"/>
    <mergeCell ref="Q3:Q4"/>
    <mergeCell ref="Q5:Q6"/>
    <mergeCell ref="Q7:Q8"/>
    <mergeCell ref="Q9:Q10"/>
    <mergeCell ref="Q11:Q1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8.8515625" defaultRowHeight="12.75"/>
  <sheetData>
    <row r="1" spans="1:2" ht="12.75">
      <c r="A1" t="s">
        <v>78</v>
      </c>
      <c r="B1" t="s">
        <v>780</v>
      </c>
    </row>
    <row r="2" ht="12.75">
      <c r="B2" s="3"/>
    </row>
    <row r="3" spans="1:2" ht="12.75">
      <c r="A3" t="s">
        <v>79</v>
      </c>
      <c r="B3" s="3">
        <v>32</v>
      </c>
    </row>
    <row r="4" spans="1:2" ht="12.75">
      <c r="A4" t="s">
        <v>80</v>
      </c>
      <c r="B4" s="3">
        <v>32</v>
      </c>
    </row>
    <row r="5" ht="12.75">
      <c r="B5" s="3"/>
    </row>
    <row r="6" spans="1:4" ht="15">
      <c r="A6" t="s">
        <v>312</v>
      </c>
      <c r="B6" s="3">
        <v>1</v>
      </c>
      <c r="D6" s="241" t="s">
        <v>666</v>
      </c>
    </row>
    <row r="7" spans="1:4" ht="15">
      <c r="A7">
        <v>8</v>
      </c>
      <c r="B7" s="3">
        <v>0</v>
      </c>
      <c r="D7" s="241" t="s">
        <v>667</v>
      </c>
    </row>
    <row r="8" spans="1:4" ht="15">
      <c r="A8">
        <v>16</v>
      </c>
      <c r="B8" s="3">
        <v>0</v>
      </c>
      <c r="D8" s="241" t="s">
        <v>668</v>
      </c>
    </row>
    <row r="9" spans="1:4" ht="15">
      <c r="A9">
        <v>24</v>
      </c>
      <c r="B9" s="3">
        <v>0</v>
      </c>
      <c r="D9" s="241" t="s">
        <v>669</v>
      </c>
    </row>
    <row r="10" spans="1:4" ht="15">
      <c r="A10">
        <v>32</v>
      </c>
      <c r="B10" s="3">
        <v>0</v>
      </c>
      <c r="D10" s="241" t="s">
        <v>670</v>
      </c>
    </row>
    <row r="11" spans="1:4" ht="15">
      <c r="A11">
        <v>40</v>
      </c>
      <c r="B11" s="3">
        <v>0</v>
      </c>
      <c r="D11" s="241" t="s">
        <v>671</v>
      </c>
    </row>
    <row r="12" spans="1:4" ht="15">
      <c r="A12" t="s">
        <v>551</v>
      </c>
      <c r="B12" s="3">
        <v>0</v>
      </c>
      <c r="D12" s="241" t="s">
        <v>672</v>
      </c>
    </row>
    <row r="13" spans="1:2" ht="12.75">
      <c r="A13" t="s">
        <v>552</v>
      </c>
      <c r="B13" s="3">
        <v>0</v>
      </c>
    </row>
    <row r="14" spans="1:2" ht="12.75">
      <c r="A14" t="s">
        <v>553</v>
      </c>
      <c r="B14" s="3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6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Y35"/>
    </sheetView>
  </sheetViews>
  <sheetFormatPr defaultColWidth="8.8515625" defaultRowHeight="12.75"/>
  <cols>
    <col min="1" max="2" width="6.421875" style="23" customWidth="1"/>
    <col min="3" max="3" width="10.421875" style="0" customWidth="1"/>
    <col min="4" max="4" width="10.421875" style="93" customWidth="1"/>
    <col min="5" max="5" width="9.00390625" style="4" customWidth="1"/>
    <col min="6" max="6" width="8.7109375" style="4" customWidth="1"/>
    <col min="7" max="7" width="37.421875" style="38" customWidth="1"/>
    <col min="8" max="8" width="8.140625" style="8" hidden="1" customWidth="1"/>
    <col min="9" max="9" width="16.7109375" style="18" hidden="1" customWidth="1"/>
    <col min="10" max="10" width="11.00390625" style="4" hidden="1" customWidth="1"/>
    <col min="11" max="11" width="7.140625" style="4" hidden="1" customWidth="1"/>
    <col min="12" max="12" width="7.421875" style="4" hidden="1" customWidth="1"/>
    <col min="13" max="13" width="7.140625" style="4" hidden="1" customWidth="1"/>
    <col min="14" max="14" width="12.8515625" style="0" hidden="1" customWidth="1"/>
    <col min="15" max="15" width="7.28125" style="4" hidden="1" customWidth="1"/>
    <col min="16" max="16" width="7.28125" style="0" hidden="1" customWidth="1"/>
    <col min="17" max="17" width="10.421875" style="0" hidden="1" customWidth="1"/>
    <col min="18" max="18" width="7.140625" style="0" hidden="1" customWidth="1"/>
    <col min="19" max="19" width="12.00390625" style="4" hidden="1" customWidth="1"/>
    <col min="20" max="20" width="13.00390625" style="0" hidden="1" customWidth="1"/>
    <col min="21" max="21" width="8.140625" style="0" hidden="1" customWidth="1"/>
    <col min="22" max="22" width="8.140625" style="4" hidden="1" customWidth="1"/>
  </cols>
  <sheetData>
    <row r="1" spans="1:24" s="1" customFormat="1" ht="76.5">
      <c r="A1" s="98" t="s">
        <v>374</v>
      </c>
      <c r="B1" s="98" t="s">
        <v>330</v>
      </c>
      <c r="C1" s="7" t="s">
        <v>86</v>
      </c>
      <c r="D1" s="7" t="s">
        <v>118</v>
      </c>
      <c r="E1" s="9" t="s">
        <v>144</v>
      </c>
      <c r="F1" s="7" t="s">
        <v>415</v>
      </c>
      <c r="G1" s="7" t="s">
        <v>487</v>
      </c>
      <c r="H1" s="15" t="s">
        <v>158</v>
      </c>
      <c r="I1" s="19" t="s">
        <v>326</v>
      </c>
      <c r="J1" s="7" t="s">
        <v>413</v>
      </c>
      <c r="K1" s="7" t="s">
        <v>119</v>
      </c>
      <c r="L1" s="7" t="s">
        <v>87</v>
      </c>
      <c r="M1" s="7" t="s">
        <v>221</v>
      </c>
      <c r="N1" s="7" t="s">
        <v>344</v>
      </c>
      <c r="O1" s="7" t="s">
        <v>152</v>
      </c>
      <c r="P1" s="7" t="s">
        <v>137</v>
      </c>
      <c r="Q1" s="7" t="s">
        <v>310</v>
      </c>
      <c r="R1" s="7" t="s">
        <v>311</v>
      </c>
      <c r="S1" s="7" t="s">
        <v>464</v>
      </c>
      <c r="T1" s="7" t="s">
        <v>288</v>
      </c>
      <c r="U1" s="7" t="s">
        <v>21</v>
      </c>
      <c r="V1" s="7" t="s">
        <v>332</v>
      </c>
      <c r="W1" s="7" t="s">
        <v>579</v>
      </c>
      <c r="X1" s="7" t="s">
        <v>580</v>
      </c>
    </row>
    <row r="2" spans="1:27" s="32" customFormat="1" ht="13.5" thickBot="1">
      <c r="A2" s="24">
        <v>0</v>
      </c>
      <c r="B2" s="24">
        <v>0</v>
      </c>
      <c r="C2" s="26" t="s">
        <v>483</v>
      </c>
      <c r="D2" s="26" t="s">
        <v>483</v>
      </c>
      <c r="E2" s="27"/>
      <c r="F2" s="27"/>
      <c r="G2" s="26" t="s">
        <v>252</v>
      </c>
      <c r="H2" s="28"/>
      <c r="I2" s="29" t="str">
        <f>VLOOKUP(H2,Location,2,0)</f>
        <v>Undefined</v>
      </c>
      <c r="J2" s="27"/>
      <c r="K2" s="30"/>
      <c r="L2" s="27"/>
      <c r="M2" s="27"/>
      <c r="N2" s="27"/>
      <c r="O2" s="27"/>
      <c r="P2" s="31"/>
      <c r="Q2" s="31"/>
      <c r="R2" s="31"/>
      <c r="S2" s="27"/>
      <c r="T2" s="31"/>
      <c r="U2" s="31"/>
      <c r="V2" s="27"/>
      <c r="Y2"/>
      <c r="Z2"/>
      <c r="AA2"/>
    </row>
    <row r="3" spans="1:27" s="83" customFormat="1" ht="12.75">
      <c r="A3" s="41"/>
      <c r="B3" s="41"/>
      <c r="C3" s="258">
        <v>1</v>
      </c>
      <c r="D3" s="104" t="str">
        <f>VLOOKUP(C3,FSL,2)</f>
        <v>KRL</v>
      </c>
      <c r="E3" s="149">
        <f>VLOOKUP($C3,FSL,21)</f>
        <v>0</v>
      </c>
      <c r="F3" s="149">
        <f>VLOOKUP($C3,FSL,22)</f>
        <v>1</v>
      </c>
      <c r="G3" s="80" t="str">
        <f>VLOOKUP(C3,FSL,20)</f>
        <v>F1-S1 RIOLink: CTL 1</v>
      </c>
      <c r="H3" s="81">
        <f>VLOOKUP(C3,FSL,13)</f>
        <v>1</v>
      </c>
      <c r="I3" s="41"/>
      <c r="J3" s="41"/>
      <c r="K3" s="82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146"/>
      <c r="X3" s="146"/>
      <c r="Y3" s="146"/>
      <c r="Z3" s="146"/>
      <c r="AA3" s="146"/>
    </row>
    <row r="4" spans="1:26" s="32" customFormat="1" ht="12.75" customHeight="1">
      <c r="A4" s="24">
        <f>VLOOKUP(C3,FSL,5)</f>
        <v>1</v>
      </c>
      <c r="B4" s="24">
        <f>1</f>
        <v>1</v>
      </c>
      <c r="C4" s="259" t="s">
        <v>696</v>
      </c>
      <c r="D4" s="260" t="s">
        <v>776</v>
      </c>
      <c r="E4" s="11">
        <v>1</v>
      </c>
      <c r="F4" s="11">
        <v>0</v>
      </c>
      <c r="G4" s="250" t="s">
        <v>673</v>
      </c>
      <c r="H4" s="21">
        <f>H3</f>
        <v>1</v>
      </c>
      <c r="I4" s="29" t="str">
        <f aca="true" t="shared" si="0" ref="I4:I35">VLOOKUP(H4,Location,2,0)</f>
        <v>CTL 1 M20.2</v>
      </c>
      <c r="J4" s="27">
        <v>1</v>
      </c>
      <c r="K4" s="27"/>
      <c r="L4" s="27"/>
      <c r="M4" s="27"/>
      <c r="N4" s="27"/>
      <c r="O4" s="27"/>
      <c r="P4" s="31"/>
      <c r="Q4" s="31"/>
      <c r="R4" s="31"/>
      <c r="S4" s="27"/>
      <c r="T4" s="27"/>
      <c r="U4" s="27"/>
      <c r="V4" s="27"/>
      <c r="W4" s="256" t="s">
        <v>581</v>
      </c>
      <c r="X4" s="349">
        <v>2</v>
      </c>
      <c r="Y4" s="346" t="s">
        <v>625</v>
      </c>
      <c r="Z4"/>
    </row>
    <row r="5" spans="1:26" s="32" customFormat="1" ht="12.75" customHeight="1">
      <c r="A5" s="24">
        <f aca="true" t="shared" si="1" ref="A5:B35">1+A4</f>
        <v>2</v>
      </c>
      <c r="B5" s="24">
        <f t="shared" si="1"/>
        <v>2</v>
      </c>
      <c r="C5" s="259" t="s">
        <v>674</v>
      </c>
      <c r="D5" s="260"/>
      <c r="E5" s="11">
        <v>1</v>
      </c>
      <c r="F5" s="11">
        <v>1</v>
      </c>
      <c r="G5" s="251" t="s">
        <v>675</v>
      </c>
      <c r="H5" s="21">
        <f>H3</f>
        <v>1</v>
      </c>
      <c r="I5" s="29" t="str">
        <f t="shared" si="0"/>
        <v>CTL 1 M20.2</v>
      </c>
      <c r="J5" s="27">
        <v>1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57" t="s">
        <v>581</v>
      </c>
      <c r="X5" s="350"/>
      <c r="Y5" s="347"/>
      <c r="Z5"/>
    </row>
    <row r="6" spans="1:26" s="32" customFormat="1" ht="12.75">
      <c r="A6" s="24">
        <f t="shared" si="1"/>
        <v>3</v>
      </c>
      <c r="B6" s="24">
        <f t="shared" si="1"/>
        <v>3</v>
      </c>
      <c r="C6" s="259" t="s">
        <v>676</v>
      </c>
      <c r="D6" s="260" t="s">
        <v>677</v>
      </c>
      <c r="E6" s="11">
        <v>1</v>
      </c>
      <c r="F6" s="11">
        <v>0</v>
      </c>
      <c r="G6" s="250" t="s">
        <v>678</v>
      </c>
      <c r="H6" s="21">
        <f>H3</f>
        <v>1</v>
      </c>
      <c r="I6" s="29" t="str">
        <f t="shared" si="0"/>
        <v>CTL 1 M20.2</v>
      </c>
      <c r="J6" s="27">
        <v>1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56" t="s">
        <v>581</v>
      </c>
      <c r="X6" s="349">
        <v>3</v>
      </c>
      <c r="Y6" s="347"/>
      <c r="Z6"/>
    </row>
    <row r="7" spans="1:26" s="32" customFormat="1" ht="12.75">
      <c r="A7" s="24">
        <f t="shared" si="1"/>
        <v>4</v>
      </c>
      <c r="B7" s="24">
        <f t="shared" si="1"/>
        <v>4</v>
      </c>
      <c r="C7" s="259" t="s">
        <v>674</v>
      </c>
      <c r="D7" s="260"/>
      <c r="E7" s="11">
        <v>1</v>
      </c>
      <c r="F7" s="11">
        <v>1</v>
      </c>
      <c r="G7" s="251" t="s">
        <v>675</v>
      </c>
      <c r="H7" s="21">
        <f>H3</f>
        <v>1</v>
      </c>
      <c r="I7" s="29" t="str">
        <f t="shared" si="0"/>
        <v>CTL 1 M20.2</v>
      </c>
      <c r="J7" s="27">
        <v>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57" t="s">
        <v>581</v>
      </c>
      <c r="X7" s="350"/>
      <c r="Y7" s="347"/>
      <c r="Z7" s="11"/>
    </row>
    <row r="8" spans="1:26" s="32" customFormat="1" ht="12.75">
      <c r="A8" s="24">
        <f t="shared" si="1"/>
        <v>5</v>
      </c>
      <c r="B8" s="24">
        <f t="shared" si="1"/>
        <v>5</v>
      </c>
      <c r="C8" s="259" t="s">
        <v>679</v>
      </c>
      <c r="D8" s="260" t="s">
        <v>680</v>
      </c>
      <c r="E8" s="11">
        <v>1</v>
      </c>
      <c r="F8" s="11">
        <v>0</v>
      </c>
      <c r="G8" s="252" t="s">
        <v>681</v>
      </c>
      <c r="H8" s="21">
        <f>H3</f>
        <v>1</v>
      </c>
      <c r="I8" s="29" t="str">
        <f t="shared" si="0"/>
        <v>CTL 1 M20.2</v>
      </c>
      <c r="J8" s="27"/>
      <c r="K8" s="27"/>
      <c r="L8" s="27"/>
      <c r="M8" s="27">
        <v>1</v>
      </c>
      <c r="N8" s="27"/>
      <c r="O8" s="27"/>
      <c r="P8" s="31"/>
      <c r="Q8" s="31"/>
      <c r="R8" s="31"/>
      <c r="S8" s="27"/>
      <c r="T8" s="27"/>
      <c r="U8" s="27">
        <v>4</v>
      </c>
      <c r="V8" s="27">
        <v>5</v>
      </c>
      <c r="W8" s="256" t="s">
        <v>581</v>
      </c>
      <c r="X8" s="349">
        <v>5</v>
      </c>
      <c r="Y8" s="347"/>
      <c r="Z8" s="11"/>
    </row>
    <row r="9" spans="1:26" s="32" customFormat="1" ht="12.75">
      <c r="A9" s="24">
        <f t="shared" si="1"/>
        <v>6</v>
      </c>
      <c r="B9" s="24">
        <f t="shared" si="1"/>
        <v>6</v>
      </c>
      <c r="C9" s="259" t="s">
        <v>674</v>
      </c>
      <c r="D9" s="260"/>
      <c r="E9" s="11">
        <v>1</v>
      </c>
      <c r="F9" s="11">
        <v>1</v>
      </c>
      <c r="G9" s="253" t="s">
        <v>675</v>
      </c>
      <c r="H9" s="21">
        <f>H3</f>
        <v>1</v>
      </c>
      <c r="I9" s="29" t="str">
        <f t="shared" si="0"/>
        <v>CTL 1 M20.2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57" t="s">
        <v>581</v>
      </c>
      <c r="X9" s="350">
        <v>5</v>
      </c>
      <c r="Y9" s="347"/>
      <c r="Z9"/>
    </row>
    <row r="10" spans="1:26" s="32" customFormat="1" ht="12.75">
      <c r="A10" s="24">
        <f t="shared" si="1"/>
        <v>7</v>
      </c>
      <c r="B10" s="24">
        <f t="shared" si="1"/>
        <v>7</v>
      </c>
      <c r="C10" s="259" t="s">
        <v>682</v>
      </c>
      <c r="D10" s="260" t="s">
        <v>683</v>
      </c>
      <c r="E10" s="11">
        <v>1</v>
      </c>
      <c r="F10" s="11">
        <v>0</v>
      </c>
      <c r="G10" s="250" t="s">
        <v>684</v>
      </c>
      <c r="H10" s="21">
        <f>H3</f>
        <v>1</v>
      </c>
      <c r="I10" s="29" t="str">
        <f t="shared" si="0"/>
        <v>CTL 1 M20.2</v>
      </c>
      <c r="J10" s="27">
        <v>2</v>
      </c>
      <c r="K10" s="27">
        <v>1</v>
      </c>
      <c r="L10" s="27">
        <v>29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56" t="s">
        <v>581</v>
      </c>
      <c r="X10" s="349">
        <v>6</v>
      </c>
      <c r="Y10" s="347"/>
      <c r="Z10"/>
    </row>
    <row r="11" spans="1:26" s="32" customFormat="1" ht="12.75">
      <c r="A11" s="24">
        <f t="shared" si="1"/>
        <v>8</v>
      </c>
      <c r="B11" s="24">
        <f t="shared" si="1"/>
        <v>8</v>
      </c>
      <c r="C11" s="259" t="s">
        <v>674</v>
      </c>
      <c r="D11" s="260"/>
      <c r="E11" s="11">
        <v>1</v>
      </c>
      <c r="F11" s="11">
        <v>1</v>
      </c>
      <c r="G11" s="251" t="s">
        <v>675</v>
      </c>
      <c r="H11" s="21">
        <f>H3</f>
        <v>1</v>
      </c>
      <c r="I11" s="29" t="str">
        <f t="shared" si="0"/>
        <v>CTL 1 M20.2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57" t="s">
        <v>581</v>
      </c>
      <c r="X11" s="350">
        <v>6</v>
      </c>
      <c r="Y11" s="347"/>
      <c r="Z11"/>
    </row>
    <row r="12" spans="1:26" s="32" customFormat="1" ht="12.75">
      <c r="A12" s="24">
        <f t="shared" si="1"/>
        <v>9</v>
      </c>
      <c r="B12" s="24">
        <f t="shared" si="1"/>
        <v>9</v>
      </c>
      <c r="C12" s="259" t="s">
        <v>685</v>
      </c>
      <c r="D12" s="260" t="s">
        <v>686</v>
      </c>
      <c r="E12" s="11">
        <v>1</v>
      </c>
      <c r="F12" s="11">
        <v>0</v>
      </c>
      <c r="G12" s="252" t="s">
        <v>687</v>
      </c>
      <c r="H12" s="21">
        <f>H3</f>
        <v>1</v>
      </c>
      <c r="I12" s="29" t="str">
        <f t="shared" si="0"/>
        <v>CTL 1 M20.2</v>
      </c>
      <c r="J12" s="27">
        <v>2</v>
      </c>
      <c r="K12" s="27">
        <v>1</v>
      </c>
      <c r="L12" s="27">
        <v>31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56" t="s">
        <v>581</v>
      </c>
      <c r="X12" s="349">
        <v>8</v>
      </c>
      <c r="Y12" s="347"/>
      <c r="Z12"/>
    </row>
    <row r="13" spans="1:26" s="32" customFormat="1" ht="12.75">
      <c r="A13" s="24">
        <f t="shared" si="1"/>
        <v>10</v>
      </c>
      <c r="B13" s="24">
        <f t="shared" si="1"/>
        <v>10</v>
      </c>
      <c r="C13" s="259" t="s">
        <v>674</v>
      </c>
      <c r="D13" s="260"/>
      <c r="E13" s="11">
        <v>1</v>
      </c>
      <c r="F13" s="11">
        <v>1</v>
      </c>
      <c r="G13" s="253" t="s">
        <v>675</v>
      </c>
      <c r="H13" s="21">
        <f>H3</f>
        <v>1</v>
      </c>
      <c r="I13" s="29" t="str">
        <f t="shared" si="0"/>
        <v>CTL 1 M20.2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57" t="s">
        <v>581</v>
      </c>
      <c r="X13" s="350">
        <v>8</v>
      </c>
      <c r="Y13" s="347"/>
      <c r="Z13"/>
    </row>
    <row r="14" spans="1:26" s="32" customFormat="1" ht="12.75">
      <c r="A14" s="24">
        <f t="shared" si="1"/>
        <v>11</v>
      </c>
      <c r="B14" s="24">
        <f t="shared" si="1"/>
        <v>11</v>
      </c>
      <c r="C14" s="259" t="s">
        <v>688</v>
      </c>
      <c r="D14" s="260" t="s">
        <v>549</v>
      </c>
      <c r="E14" s="33">
        <v>0</v>
      </c>
      <c r="F14" s="33">
        <v>0</v>
      </c>
      <c r="G14" s="250" t="s">
        <v>689</v>
      </c>
      <c r="H14" s="21">
        <f>H3</f>
        <v>1</v>
      </c>
      <c r="I14" s="29" t="str">
        <f t="shared" si="0"/>
        <v>CTL 1 M20.2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56" t="s">
        <v>581</v>
      </c>
      <c r="X14" s="349">
        <v>9</v>
      </c>
      <c r="Y14" s="347"/>
      <c r="Z14"/>
    </row>
    <row r="15" spans="1:26" s="32" customFormat="1" ht="12.75">
      <c r="A15" s="24">
        <f t="shared" si="1"/>
        <v>12</v>
      </c>
      <c r="B15" s="24">
        <f t="shared" si="1"/>
        <v>12</v>
      </c>
      <c r="C15" s="259" t="s">
        <v>690</v>
      </c>
      <c r="D15" s="260" t="s">
        <v>550</v>
      </c>
      <c r="E15" s="33">
        <v>0</v>
      </c>
      <c r="F15" s="33">
        <v>1</v>
      </c>
      <c r="G15" s="254" t="s">
        <v>691</v>
      </c>
      <c r="H15" s="21">
        <f>H3</f>
        <v>1</v>
      </c>
      <c r="I15" s="29" t="str">
        <f t="shared" si="0"/>
        <v>CTL 1 M20.2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57" t="s">
        <v>581</v>
      </c>
      <c r="X15" s="350">
        <v>9</v>
      </c>
      <c r="Y15" s="347"/>
      <c r="Z15"/>
    </row>
    <row r="16" spans="1:26" s="32" customFormat="1" ht="12.75">
      <c r="A16" s="24">
        <f t="shared" si="1"/>
        <v>13</v>
      </c>
      <c r="B16" s="24">
        <f t="shared" si="1"/>
        <v>13</v>
      </c>
      <c r="C16" s="259" t="s">
        <v>692</v>
      </c>
      <c r="D16" s="260" t="s">
        <v>692</v>
      </c>
      <c r="E16" s="33">
        <v>1</v>
      </c>
      <c r="F16" s="33">
        <v>0</v>
      </c>
      <c r="G16" s="255" t="s">
        <v>693</v>
      </c>
      <c r="H16" s="21">
        <f>H3</f>
        <v>1</v>
      </c>
      <c r="I16" s="29" t="str">
        <f t="shared" si="0"/>
        <v>CTL 1 M20.2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56" t="s">
        <v>581</v>
      </c>
      <c r="X16" s="349">
        <v>11</v>
      </c>
      <c r="Y16" s="347"/>
      <c r="Z16"/>
    </row>
    <row r="17" spans="1:26" s="32" customFormat="1" ht="12.75">
      <c r="A17" s="24">
        <f t="shared" si="1"/>
        <v>14</v>
      </c>
      <c r="B17" s="24">
        <f t="shared" si="1"/>
        <v>14</v>
      </c>
      <c r="C17" s="259" t="s">
        <v>694</v>
      </c>
      <c r="D17" s="259"/>
      <c r="E17" s="33">
        <v>1</v>
      </c>
      <c r="F17" s="33">
        <v>1</v>
      </c>
      <c r="G17" s="251" t="s">
        <v>695</v>
      </c>
      <c r="H17" s="21">
        <f>H3</f>
        <v>1</v>
      </c>
      <c r="I17" s="29" t="str">
        <f t="shared" si="0"/>
        <v>CTL 1 M20.2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57" t="s">
        <v>581</v>
      </c>
      <c r="X17" s="350">
        <v>11</v>
      </c>
      <c r="Y17" s="347"/>
      <c r="Z17"/>
    </row>
    <row r="18" spans="1:26" s="32" customFormat="1" ht="12.75">
      <c r="A18" s="24">
        <f t="shared" si="1"/>
        <v>15</v>
      </c>
      <c r="B18" s="24">
        <f t="shared" si="1"/>
        <v>15</v>
      </c>
      <c r="C18" s="259"/>
      <c r="D18" s="261"/>
      <c r="E18" s="33">
        <v>0</v>
      </c>
      <c r="F18" s="33">
        <v>0</v>
      </c>
      <c r="G18" s="212"/>
      <c r="H18" s="21">
        <f>H3</f>
        <v>1</v>
      </c>
      <c r="I18" s="29" t="str">
        <f t="shared" si="0"/>
        <v>CTL 1 M20.2</v>
      </c>
      <c r="J18" s="27">
        <v>2</v>
      </c>
      <c r="K18" s="27">
        <v>1</v>
      </c>
      <c r="L18" s="27">
        <v>7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56" t="s">
        <v>581</v>
      </c>
      <c r="X18" s="349">
        <v>12</v>
      </c>
      <c r="Y18" s="347"/>
      <c r="Z18"/>
    </row>
    <row r="19" spans="1:25" s="32" customFormat="1" ht="12.75">
      <c r="A19" s="113">
        <f t="shared" si="1"/>
        <v>16</v>
      </c>
      <c r="B19" s="113">
        <f t="shared" si="1"/>
        <v>16</v>
      </c>
      <c r="C19" s="259"/>
      <c r="D19" s="260"/>
      <c r="E19" s="33">
        <v>0</v>
      </c>
      <c r="F19" s="33">
        <v>0</v>
      </c>
      <c r="G19" s="262"/>
      <c r="H19" s="21">
        <f>H3</f>
        <v>1</v>
      </c>
      <c r="I19" s="29" t="str">
        <f t="shared" si="0"/>
        <v>CTL 1 M20.2</v>
      </c>
      <c r="J19" s="27">
        <v>2</v>
      </c>
      <c r="K19" s="27">
        <v>1</v>
      </c>
      <c r="L19" s="27">
        <v>8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63" t="s">
        <v>581</v>
      </c>
      <c r="X19" s="351">
        <v>12</v>
      </c>
      <c r="Y19" s="348"/>
    </row>
    <row r="20" spans="1:25" s="32" customFormat="1" ht="12.75" customHeight="1">
      <c r="A20" s="24">
        <f t="shared" si="1"/>
        <v>17</v>
      </c>
      <c r="B20" s="24">
        <f t="shared" si="1"/>
        <v>17</v>
      </c>
      <c r="C20" s="259" t="s">
        <v>697</v>
      </c>
      <c r="D20" s="259" t="s">
        <v>697</v>
      </c>
      <c r="E20" s="11">
        <v>1</v>
      </c>
      <c r="F20" s="11">
        <v>0</v>
      </c>
      <c r="G20" s="264" t="s">
        <v>698</v>
      </c>
      <c r="H20" s="265">
        <f>H3</f>
        <v>1</v>
      </c>
      <c r="I20" s="266" t="str">
        <f t="shared" si="0"/>
        <v>CTL 1 M20.2</v>
      </c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8" t="s">
        <v>582</v>
      </c>
      <c r="X20" s="243">
        <v>27</v>
      </c>
      <c r="Y20" s="346" t="s">
        <v>629</v>
      </c>
    </row>
    <row r="21" spans="1:25" s="32" customFormat="1" ht="12.75" customHeight="1">
      <c r="A21" s="24">
        <f t="shared" si="1"/>
        <v>18</v>
      </c>
      <c r="B21" s="24">
        <f t="shared" si="1"/>
        <v>18</v>
      </c>
      <c r="C21" s="259" t="s">
        <v>699</v>
      </c>
      <c r="D21" s="259" t="s">
        <v>699</v>
      </c>
      <c r="E21" s="11">
        <v>1</v>
      </c>
      <c r="F21" s="11">
        <v>1</v>
      </c>
      <c r="G21" s="264" t="s">
        <v>700</v>
      </c>
      <c r="H21" s="265">
        <f>H3</f>
        <v>1</v>
      </c>
      <c r="I21" s="266" t="str">
        <f t="shared" si="0"/>
        <v>CTL 1 M20.2</v>
      </c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8" t="s">
        <v>582</v>
      </c>
      <c r="X21" s="243">
        <v>28</v>
      </c>
      <c r="Y21" s="347"/>
    </row>
    <row r="22" spans="1:25" s="32" customFormat="1" ht="12.75" customHeight="1">
      <c r="A22" s="24">
        <f t="shared" si="1"/>
        <v>19</v>
      </c>
      <c r="B22" s="24">
        <f t="shared" si="1"/>
        <v>19</v>
      </c>
      <c r="C22" s="259" t="s">
        <v>701</v>
      </c>
      <c r="D22" s="259" t="s">
        <v>701</v>
      </c>
      <c r="E22" s="11">
        <v>1</v>
      </c>
      <c r="F22" s="11">
        <v>0</v>
      </c>
      <c r="G22" s="264" t="s">
        <v>702</v>
      </c>
      <c r="H22" s="265">
        <f>H3</f>
        <v>1</v>
      </c>
      <c r="I22" s="266" t="str">
        <f t="shared" si="0"/>
        <v>CTL 1 M20.2</v>
      </c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8" t="s">
        <v>582</v>
      </c>
      <c r="X22" s="243">
        <v>30</v>
      </c>
      <c r="Y22" s="347"/>
    </row>
    <row r="23" spans="1:25" s="32" customFormat="1" ht="12.75">
      <c r="A23" s="24">
        <f t="shared" si="1"/>
        <v>20</v>
      </c>
      <c r="B23" s="24">
        <f t="shared" si="1"/>
        <v>20</v>
      </c>
      <c r="C23" s="259" t="s">
        <v>703</v>
      </c>
      <c r="D23" s="259" t="s">
        <v>703</v>
      </c>
      <c r="E23" s="33">
        <v>1</v>
      </c>
      <c r="F23" s="33">
        <v>1</v>
      </c>
      <c r="G23" s="264" t="s">
        <v>704</v>
      </c>
      <c r="H23" s="265">
        <f>H3</f>
        <v>1</v>
      </c>
      <c r="I23" s="266" t="str">
        <f t="shared" si="0"/>
        <v>CTL 1 M20.2</v>
      </c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8" t="s">
        <v>582</v>
      </c>
      <c r="X23" s="243">
        <v>31</v>
      </c>
      <c r="Y23" s="347"/>
    </row>
    <row r="24" spans="1:25" s="32" customFormat="1" ht="12.75" customHeight="1">
      <c r="A24" s="24">
        <f t="shared" si="1"/>
        <v>21</v>
      </c>
      <c r="B24" s="24">
        <f t="shared" si="1"/>
        <v>21</v>
      </c>
      <c r="C24" s="259" t="s">
        <v>705</v>
      </c>
      <c r="D24" s="259" t="s">
        <v>705</v>
      </c>
      <c r="E24" s="11">
        <v>1</v>
      </c>
      <c r="F24" s="11">
        <v>0</v>
      </c>
      <c r="G24" s="269" t="s">
        <v>706</v>
      </c>
      <c r="H24" s="265">
        <f>H3</f>
        <v>1</v>
      </c>
      <c r="I24" s="266" t="str">
        <f t="shared" si="0"/>
        <v>CTL 1 M20.2</v>
      </c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8" t="s">
        <v>582</v>
      </c>
      <c r="X24" s="243">
        <v>33</v>
      </c>
      <c r="Y24" s="347"/>
    </row>
    <row r="25" spans="1:25" s="32" customFormat="1" ht="12.75">
      <c r="A25" s="24">
        <f t="shared" si="1"/>
        <v>22</v>
      </c>
      <c r="B25" s="24">
        <f t="shared" si="1"/>
        <v>22</v>
      </c>
      <c r="C25" s="259" t="s">
        <v>707</v>
      </c>
      <c r="D25" s="259" t="s">
        <v>707</v>
      </c>
      <c r="E25" s="11">
        <v>1</v>
      </c>
      <c r="F25" s="11">
        <v>1</v>
      </c>
      <c r="G25" s="269" t="s">
        <v>777</v>
      </c>
      <c r="H25" s="265">
        <f>H3</f>
        <v>1</v>
      </c>
      <c r="I25" s="266" t="str">
        <f t="shared" si="0"/>
        <v>CTL 1 M20.2</v>
      </c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8" t="s">
        <v>582</v>
      </c>
      <c r="X25" s="243">
        <v>34</v>
      </c>
      <c r="Y25" s="347"/>
    </row>
    <row r="26" spans="1:25" s="32" customFormat="1" ht="12.75" customHeight="1">
      <c r="A26" s="24">
        <f t="shared" si="1"/>
        <v>23</v>
      </c>
      <c r="B26" s="24">
        <f t="shared" si="1"/>
        <v>23</v>
      </c>
      <c r="C26" s="259" t="s">
        <v>708</v>
      </c>
      <c r="D26" s="259" t="s">
        <v>708</v>
      </c>
      <c r="E26" s="33">
        <v>1</v>
      </c>
      <c r="F26" s="33">
        <v>0</v>
      </c>
      <c r="G26" s="269" t="s">
        <v>709</v>
      </c>
      <c r="H26" s="265">
        <f>H3</f>
        <v>1</v>
      </c>
      <c r="I26" s="266" t="str">
        <f t="shared" si="0"/>
        <v>CTL 1 M20.2</v>
      </c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8" t="s">
        <v>582</v>
      </c>
      <c r="X26" s="243">
        <v>36</v>
      </c>
      <c r="Y26" s="347"/>
    </row>
    <row r="27" spans="1:25" s="32" customFormat="1" ht="12.75">
      <c r="A27" s="24">
        <f t="shared" si="1"/>
        <v>24</v>
      </c>
      <c r="B27" s="24">
        <f t="shared" si="1"/>
        <v>24</v>
      </c>
      <c r="C27" s="259"/>
      <c r="D27" s="259"/>
      <c r="E27" s="33">
        <v>1</v>
      </c>
      <c r="F27" s="33">
        <v>1</v>
      </c>
      <c r="G27" s="269" t="s">
        <v>710</v>
      </c>
      <c r="H27" s="265">
        <f>H3</f>
        <v>1</v>
      </c>
      <c r="I27" s="266" t="str">
        <f t="shared" si="0"/>
        <v>CTL 1 M20.2</v>
      </c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8" t="s">
        <v>582</v>
      </c>
      <c r="X27" s="243">
        <v>37</v>
      </c>
      <c r="Y27" s="347"/>
    </row>
    <row r="28" spans="1:26" s="32" customFormat="1" ht="12.75">
      <c r="A28" s="24">
        <f t="shared" si="1"/>
        <v>25</v>
      </c>
      <c r="B28" s="24">
        <f t="shared" si="1"/>
        <v>25</v>
      </c>
      <c r="C28" s="259" t="s">
        <v>711</v>
      </c>
      <c r="D28" s="259" t="s">
        <v>711</v>
      </c>
      <c r="E28" s="33">
        <v>1</v>
      </c>
      <c r="F28" s="33">
        <v>0</v>
      </c>
      <c r="G28" s="269" t="s">
        <v>712</v>
      </c>
      <c r="H28" s="265">
        <f>H3</f>
        <v>1</v>
      </c>
      <c r="I28" s="266" t="str">
        <f t="shared" si="0"/>
        <v>CTL 1 M20.2</v>
      </c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8" t="s">
        <v>582</v>
      </c>
      <c r="X28" s="243">
        <v>39</v>
      </c>
      <c r="Y28" s="347"/>
      <c r="Z28"/>
    </row>
    <row r="29" spans="1:26" s="32" customFormat="1" ht="12.75">
      <c r="A29" s="24">
        <f t="shared" si="1"/>
        <v>26</v>
      </c>
      <c r="B29" s="24">
        <f t="shared" si="1"/>
        <v>26</v>
      </c>
      <c r="C29" s="259" t="s">
        <v>674</v>
      </c>
      <c r="D29" s="259"/>
      <c r="E29" s="33">
        <v>1</v>
      </c>
      <c r="F29" s="33">
        <v>1</v>
      </c>
      <c r="G29" s="269" t="s">
        <v>713</v>
      </c>
      <c r="H29" s="265">
        <f>H3</f>
        <v>1</v>
      </c>
      <c r="I29" s="266" t="str">
        <f t="shared" si="0"/>
        <v>CTL 1 M20.2</v>
      </c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8" t="s">
        <v>582</v>
      </c>
      <c r="X29" s="243">
        <v>40</v>
      </c>
      <c r="Y29" s="347"/>
      <c r="Z29"/>
    </row>
    <row r="30" spans="1:26" s="32" customFormat="1" ht="12.75">
      <c r="A30" s="24">
        <f t="shared" si="1"/>
        <v>27</v>
      </c>
      <c r="B30" s="24">
        <f t="shared" si="1"/>
        <v>27</v>
      </c>
      <c r="C30" s="259" t="s">
        <v>714</v>
      </c>
      <c r="D30" s="259" t="s">
        <v>714</v>
      </c>
      <c r="E30" s="33">
        <v>1</v>
      </c>
      <c r="F30" s="33">
        <v>0</v>
      </c>
      <c r="G30" s="269" t="s">
        <v>715</v>
      </c>
      <c r="H30" s="265">
        <f>H3</f>
        <v>1</v>
      </c>
      <c r="I30" s="266" t="str">
        <f t="shared" si="0"/>
        <v>CTL 1 M20.2</v>
      </c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8" t="s">
        <v>582</v>
      </c>
      <c r="X30" s="243">
        <v>42</v>
      </c>
      <c r="Y30" s="347"/>
      <c r="Z30"/>
    </row>
    <row r="31" spans="1:26" s="32" customFormat="1" ht="12.75">
      <c r="A31" s="24">
        <f t="shared" si="1"/>
        <v>28</v>
      </c>
      <c r="B31" s="24">
        <f t="shared" si="1"/>
        <v>28</v>
      </c>
      <c r="C31" s="259" t="s">
        <v>674</v>
      </c>
      <c r="D31" s="259"/>
      <c r="E31" s="33">
        <v>1</v>
      </c>
      <c r="F31" s="33">
        <v>1</v>
      </c>
      <c r="G31" s="269" t="s">
        <v>716</v>
      </c>
      <c r="H31" s="265">
        <f>H3</f>
        <v>1</v>
      </c>
      <c r="I31" s="266" t="str">
        <f t="shared" si="0"/>
        <v>CTL 1 M20.2</v>
      </c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8" t="s">
        <v>582</v>
      </c>
      <c r="X31" s="243">
        <v>43</v>
      </c>
      <c r="Y31" s="347"/>
      <c r="Z31"/>
    </row>
    <row r="32" spans="1:26" s="32" customFormat="1" ht="12.75">
      <c r="A32" s="24">
        <f t="shared" si="1"/>
        <v>29</v>
      </c>
      <c r="B32" s="24">
        <f t="shared" si="1"/>
        <v>29</v>
      </c>
      <c r="C32" s="259" t="s">
        <v>717</v>
      </c>
      <c r="D32" s="259" t="s">
        <v>717</v>
      </c>
      <c r="E32" s="33">
        <v>1</v>
      </c>
      <c r="F32" s="33">
        <v>0</v>
      </c>
      <c r="G32" s="269" t="s">
        <v>718</v>
      </c>
      <c r="H32" s="265">
        <f>H3</f>
        <v>1</v>
      </c>
      <c r="I32" s="266" t="str">
        <f t="shared" si="0"/>
        <v>CTL 1 M20.2</v>
      </c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8" t="s">
        <v>582</v>
      </c>
      <c r="X32" s="243">
        <v>45</v>
      </c>
      <c r="Y32" s="347"/>
      <c r="Z32"/>
    </row>
    <row r="33" spans="1:26" s="32" customFormat="1" ht="12.75">
      <c r="A33" s="24">
        <f t="shared" si="1"/>
        <v>30</v>
      </c>
      <c r="B33" s="24">
        <f t="shared" si="1"/>
        <v>30</v>
      </c>
      <c r="C33" s="259" t="s">
        <v>674</v>
      </c>
      <c r="D33" s="259"/>
      <c r="E33" s="33">
        <v>1</v>
      </c>
      <c r="F33" s="33">
        <v>1</v>
      </c>
      <c r="G33" s="269" t="s">
        <v>719</v>
      </c>
      <c r="H33" s="265">
        <f>H3</f>
        <v>1</v>
      </c>
      <c r="I33" s="266" t="str">
        <f t="shared" si="0"/>
        <v>CTL 1 M20.2</v>
      </c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8" t="s">
        <v>582</v>
      </c>
      <c r="X33" s="243">
        <v>46</v>
      </c>
      <c r="Y33" s="347"/>
      <c r="Z33"/>
    </row>
    <row r="34" spans="1:26" s="32" customFormat="1" ht="12.75">
      <c r="A34" s="24">
        <f t="shared" si="1"/>
        <v>31</v>
      </c>
      <c r="B34" s="24">
        <f t="shared" si="1"/>
        <v>31</v>
      </c>
      <c r="C34" s="259" t="s">
        <v>720</v>
      </c>
      <c r="D34" s="259" t="s">
        <v>720</v>
      </c>
      <c r="E34" s="33">
        <v>1</v>
      </c>
      <c r="F34" s="33">
        <v>0</v>
      </c>
      <c r="G34" s="269" t="s">
        <v>721</v>
      </c>
      <c r="H34" s="265">
        <f>H3</f>
        <v>1</v>
      </c>
      <c r="I34" s="266" t="str">
        <f t="shared" si="0"/>
        <v>CTL 1 M20.2</v>
      </c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8" t="s">
        <v>582</v>
      </c>
      <c r="X34" s="243">
        <v>48</v>
      </c>
      <c r="Y34" s="347"/>
      <c r="Z34"/>
    </row>
    <row r="35" spans="1:26" s="32" customFormat="1" ht="12.75">
      <c r="A35" s="24">
        <f t="shared" si="1"/>
        <v>32</v>
      </c>
      <c r="B35" s="24">
        <f t="shared" si="1"/>
        <v>32</v>
      </c>
      <c r="C35" s="259" t="s">
        <v>674</v>
      </c>
      <c r="D35" s="259"/>
      <c r="E35" s="33">
        <v>1</v>
      </c>
      <c r="F35" s="33">
        <v>1</v>
      </c>
      <c r="G35" s="269" t="s">
        <v>722</v>
      </c>
      <c r="H35" s="265">
        <f>H3</f>
        <v>1</v>
      </c>
      <c r="I35" s="266" t="str">
        <f t="shared" si="0"/>
        <v>CTL 1 M20.2</v>
      </c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8" t="s">
        <v>582</v>
      </c>
      <c r="X35" s="243">
        <v>49</v>
      </c>
      <c r="Y35" s="348"/>
      <c r="Z35"/>
    </row>
  </sheetData>
  <sheetProtection/>
  <mergeCells count="10">
    <mergeCell ref="Y20:Y35"/>
    <mergeCell ref="X4:X5"/>
    <mergeCell ref="Y4:Y19"/>
    <mergeCell ref="X6:X7"/>
    <mergeCell ref="X8:X9"/>
    <mergeCell ref="X10:X11"/>
    <mergeCell ref="X12:X13"/>
    <mergeCell ref="X14:X15"/>
    <mergeCell ref="X16:X17"/>
    <mergeCell ref="X18:X19"/>
  </mergeCells>
  <conditionalFormatting sqref="A4:B4">
    <cfRule type="expression" priority="7" dxfId="11" stopIfTrue="1">
      <formula>$E3=0</formula>
    </cfRule>
    <cfRule type="expression" priority="8" dxfId="10" stopIfTrue="1">
      <formula>$E3=1</formula>
    </cfRule>
  </conditionalFormatting>
  <conditionalFormatting sqref="A5:B5">
    <cfRule type="expression" priority="9" dxfId="11" stopIfTrue="1">
      <formula>$E3=0</formula>
    </cfRule>
    <cfRule type="expression" priority="10" dxfId="10" stopIfTrue="1">
      <formula>$E3=1</formula>
    </cfRule>
  </conditionalFormatting>
  <conditionalFormatting sqref="A6:B6">
    <cfRule type="expression" priority="11" dxfId="11" stopIfTrue="1">
      <formula>$E3=0</formula>
    </cfRule>
    <cfRule type="expression" priority="12" dxfId="10" stopIfTrue="1">
      <formula>$E3=1</formula>
    </cfRule>
  </conditionalFormatting>
  <conditionalFormatting sqref="A7:B7">
    <cfRule type="expression" priority="13" dxfId="11" stopIfTrue="1">
      <formula>$E3=0</formula>
    </cfRule>
    <cfRule type="expression" priority="14" dxfId="10" stopIfTrue="1">
      <formula>$E3=1</formula>
    </cfRule>
  </conditionalFormatting>
  <conditionalFormatting sqref="A8:B8">
    <cfRule type="expression" priority="15" dxfId="11" stopIfTrue="1">
      <formula>$E3=0</formula>
    </cfRule>
    <cfRule type="expression" priority="16" dxfId="10" stopIfTrue="1">
      <formula>$E3=1</formula>
    </cfRule>
  </conditionalFormatting>
  <conditionalFormatting sqref="A9:B9">
    <cfRule type="expression" priority="17" dxfId="11" stopIfTrue="1">
      <formula>$E3=0</formula>
    </cfRule>
    <cfRule type="expression" priority="18" dxfId="10" stopIfTrue="1">
      <formula>$E3=1</formula>
    </cfRule>
  </conditionalFormatting>
  <conditionalFormatting sqref="A10:B10">
    <cfRule type="expression" priority="19" dxfId="11" stopIfTrue="1">
      <formula>$E3=0</formula>
    </cfRule>
    <cfRule type="expression" priority="20" dxfId="10" stopIfTrue="1">
      <formula>$E3=1</formula>
    </cfRule>
  </conditionalFormatting>
  <conditionalFormatting sqref="A11:B11">
    <cfRule type="expression" priority="21" dxfId="11" stopIfTrue="1">
      <formula>$E3=0</formula>
    </cfRule>
    <cfRule type="expression" priority="22" dxfId="10" stopIfTrue="1">
      <formula>$E3=1</formula>
    </cfRule>
  </conditionalFormatting>
  <conditionalFormatting sqref="A12:B12">
    <cfRule type="expression" priority="23" dxfId="11" stopIfTrue="1">
      <formula>$E3=0</formula>
    </cfRule>
    <cfRule type="expression" priority="24" dxfId="10" stopIfTrue="1">
      <formula>$E3=1</formula>
    </cfRule>
  </conditionalFormatting>
  <conditionalFormatting sqref="A13:B13">
    <cfRule type="expression" priority="25" dxfId="11" stopIfTrue="1">
      <formula>$E3=0</formula>
    </cfRule>
    <cfRule type="expression" priority="26" dxfId="10" stopIfTrue="1">
      <formula>$E3=1</formula>
    </cfRule>
  </conditionalFormatting>
  <conditionalFormatting sqref="A14:B14">
    <cfRule type="expression" priority="27" dxfId="11" stopIfTrue="1">
      <formula>$E3=0</formula>
    </cfRule>
    <cfRule type="expression" priority="28" dxfId="10" stopIfTrue="1">
      <formula>$E3=1</formula>
    </cfRule>
  </conditionalFormatting>
  <conditionalFormatting sqref="A15:B15">
    <cfRule type="expression" priority="29" dxfId="11" stopIfTrue="1">
      <formula>$E3=0</formula>
    </cfRule>
    <cfRule type="expression" priority="30" dxfId="10" stopIfTrue="1">
      <formula>$E3=1</formula>
    </cfRule>
  </conditionalFormatting>
  <conditionalFormatting sqref="A16:B16">
    <cfRule type="expression" priority="31" dxfId="11" stopIfTrue="1">
      <formula>$E3=0</formula>
    </cfRule>
    <cfRule type="expression" priority="32" dxfId="10" stopIfTrue="1">
      <formula>$E3=1</formula>
    </cfRule>
  </conditionalFormatting>
  <conditionalFormatting sqref="A17:B17">
    <cfRule type="expression" priority="33" dxfId="11" stopIfTrue="1">
      <formula>$E3=0</formula>
    </cfRule>
    <cfRule type="expression" priority="34" dxfId="10" stopIfTrue="1">
      <formula>$E3=1</formula>
    </cfRule>
  </conditionalFormatting>
  <conditionalFormatting sqref="A18:B18">
    <cfRule type="expression" priority="35" dxfId="11" stopIfTrue="1">
      <formula>$E3=0</formula>
    </cfRule>
    <cfRule type="expression" priority="36" dxfId="10" stopIfTrue="1">
      <formula>$E3=1</formula>
    </cfRule>
  </conditionalFormatting>
  <conditionalFormatting sqref="A19:B19">
    <cfRule type="expression" priority="37" dxfId="11" stopIfTrue="1">
      <formula>$E3=0</formula>
    </cfRule>
    <cfRule type="expression" priority="38" dxfId="10" stopIfTrue="1">
      <formula>$E3=1</formula>
    </cfRule>
  </conditionalFormatting>
  <conditionalFormatting sqref="A20:B20">
    <cfRule type="expression" priority="39" dxfId="11" stopIfTrue="1">
      <formula>$F3=0</formula>
    </cfRule>
    <cfRule type="expression" priority="40" dxfId="10" stopIfTrue="1">
      <formula>$F3=1</formula>
    </cfRule>
  </conditionalFormatting>
  <conditionalFormatting sqref="A21:B21">
    <cfRule type="expression" priority="41" dxfId="11" stopIfTrue="1">
      <formula>$F3=0</formula>
    </cfRule>
    <cfRule type="expression" priority="42" dxfId="10" stopIfTrue="1">
      <formula>$F3=1</formula>
    </cfRule>
  </conditionalFormatting>
  <conditionalFormatting sqref="A22:B22">
    <cfRule type="expression" priority="43" dxfId="11" stopIfTrue="1">
      <formula>$F3=0</formula>
    </cfRule>
    <cfRule type="expression" priority="44" dxfId="10" stopIfTrue="1">
      <formula>$F3=1</formula>
    </cfRule>
  </conditionalFormatting>
  <conditionalFormatting sqref="A23:B23">
    <cfRule type="expression" priority="45" dxfId="11" stopIfTrue="1">
      <formula>$F3=0</formula>
    </cfRule>
    <cfRule type="expression" priority="46" dxfId="10" stopIfTrue="1">
      <formula>$F3=1</formula>
    </cfRule>
  </conditionalFormatting>
  <conditionalFormatting sqref="A24:B24">
    <cfRule type="expression" priority="47" dxfId="11" stopIfTrue="1">
      <formula>$F3=0</formula>
    </cfRule>
    <cfRule type="expression" priority="48" dxfId="10" stopIfTrue="1">
      <formula>$F3=1</formula>
    </cfRule>
  </conditionalFormatting>
  <conditionalFormatting sqref="A25:B25">
    <cfRule type="expression" priority="49" dxfId="11" stopIfTrue="1">
      <formula>$F3=0</formula>
    </cfRule>
    <cfRule type="expression" priority="50" dxfId="10" stopIfTrue="1">
      <formula>$F3=1</formula>
    </cfRule>
  </conditionalFormatting>
  <conditionalFormatting sqref="A26:B26">
    <cfRule type="expression" priority="51" dxfId="11" stopIfTrue="1">
      <formula>$F3=0</formula>
    </cfRule>
    <cfRule type="expression" priority="52" dxfId="10" stopIfTrue="1">
      <formula>$F3=1</formula>
    </cfRule>
  </conditionalFormatting>
  <conditionalFormatting sqref="A27:B27">
    <cfRule type="expression" priority="53" dxfId="11" stopIfTrue="1">
      <formula>$F3=0</formula>
    </cfRule>
    <cfRule type="expression" priority="54" dxfId="10" stopIfTrue="1">
      <formula>$F3=1</formula>
    </cfRule>
  </conditionalFormatting>
  <conditionalFormatting sqref="A28:B28">
    <cfRule type="expression" priority="55" dxfId="11" stopIfTrue="1">
      <formula>$F3=0</formula>
    </cfRule>
    <cfRule type="expression" priority="56" dxfId="10" stopIfTrue="1">
      <formula>$F3=1</formula>
    </cfRule>
  </conditionalFormatting>
  <conditionalFormatting sqref="A29:B29">
    <cfRule type="expression" priority="57" dxfId="11" stopIfTrue="1">
      <formula>$F3=0</formula>
    </cfRule>
    <cfRule type="expression" priority="58" dxfId="10" stopIfTrue="1">
      <formula>$F3=1</formula>
    </cfRule>
  </conditionalFormatting>
  <conditionalFormatting sqref="A30:B30">
    <cfRule type="expression" priority="59" dxfId="11" stopIfTrue="1">
      <formula>$F3=0</formula>
    </cfRule>
    <cfRule type="expression" priority="60" dxfId="10" stopIfTrue="1">
      <formula>$F3=1</formula>
    </cfRule>
  </conditionalFormatting>
  <conditionalFormatting sqref="A31:B31">
    <cfRule type="expression" priority="61" dxfId="11" stopIfTrue="1">
      <formula>$F3=0</formula>
    </cfRule>
    <cfRule type="expression" priority="62" dxfId="10" stopIfTrue="1">
      <formula>$F3=1</formula>
    </cfRule>
  </conditionalFormatting>
  <conditionalFormatting sqref="A32:B32">
    <cfRule type="expression" priority="63" dxfId="11" stopIfTrue="1">
      <formula>$F3=0</formula>
    </cfRule>
    <cfRule type="expression" priority="64" dxfId="10" stopIfTrue="1">
      <formula>$F3=1</formula>
    </cfRule>
  </conditionalFormatting>
  <conditionalFormatting sqref="A33:B33">
    <cfRule type="expression" priority="65" dxfId="11" stopIfTrue="1">
      <formula>$F3=0</formula>
    </cfRule>
    <cfRule type="expression" priority="66" dxfId="10" stopIfTrue="1">
      <formula>$F3=1</formula>
    </cfRule>
  </conditionalFormatting>
  <conditionalFormatting sqref="A34:B34">
    <cfRule type="expression" priority="67" dxfId="11" stopIfTrue="1">
      <formula>$F3=0</formula>
    </cfRule>
    <cfRule type="expression" priority="68" dxfId="10" stopIfTrue="1">
      <formula>$F3=1</formula>
    </cfRule>
  </conditionalFormatting>
  <conditionalFormatting sqref="A35:B35">
    <cfRule type="expression" priority="69" dxfId="11" stopIfTrue="1">
      <formula>$F3=0</formula>
    </cfRule>
    <cfRule type="expression" priority="70" dxfId="10" stopIfTrue="1">
      <formula>$F3=1</formula>
    </cfRule>
  </conditionalFormatting>
  <conditionalFormatting sqref="Z7:Z8 F4:F35">
    <cfRule type="cellIs" priority="71" dxfId="6" operator="equal" stopIfTrue="1">
      <formula>1</formula>
    </cfRule>
  </conditionalFormatting>
  <conditionalFormatting sqref="E4:E35">
    <cfRule type="cellIs" priority="72" dxfId="5" operator="equal" stopIfTrue="1">
      <formula>1</formula>
    </cfRule>
    <cfRule type="cellIs" priority="73" dxfId="4" operator="equal" stopIfTrue="1">
      <formula>3</formula>
    </cfRule>
  </conditionalFormatting>
  <conditionalFormatting sqref="L2">
    <cfRule type="expression" priority="74" dxfId="74" stopIfTrue="1">
      <formula>"EXACT(J3,'No)"</formula>
    </cfRule>
  </conditionalFormatting>
  <dataValidations count="2">
    <dataValidation type="textLength" showErrorMessage="1" errorTitle="Maximum 8 characters" sqref="C29:D65536 C20:D26 C4:D15 C2:D2">
      <formula1>0</formula1>
      <formula2>8</formula2>
    </dataValidation>
    <dataValidation type="textLength" showErrorMessage="1" errorTitle="Max 256 characters" sqref="G8:G9 G12:G13">
      <formula1>0</formula1>
      <formula2>256</formula2>
    </dataValidation>
  </dataValidations>
  <printOptions/>
  <pageMargins left="0.5" right="0.5" top="1" bottom="0.5" header="0.5" footer="0.5"/>
  <pageSetup fitToHeight="0" orientation="portrait" pageOrder="overThenDown" scale="69" r:id="rId1"/>
  <headerFooter alignWithMargins="0">
    <oddHeader>&amp;Lfile &amp;F&amp;C&amp;A&amp;Rprinted &amp;D &amp;T
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60" zoomScalePageLayoutView="0" workbookViewId="0" topLeftCell="A1">
      <pane ySplit="1" topLeftCell="A2" activePane="bottomLeft" state="frozen"/>
      <selection pane="topLeft" activeCell="G40" sqref="G40"/>
      <selection pane="bottomLeft" activeCell="Z7" sqref="Z7"/>
    </sheetView>
  </sheetViews>
  <sheetFormatPr defaultColWidth="8.8515625" defaultRowHeight="12.75"/>
  <cols>
    <col min="1" max="2" width="6.421875" style="148" customWidth="1"/>
    <col min="3" max="3" width="10.421875" style="0" customWidth="1"/>
    <col min="4" max="4" width="10.28125" style="93" customWidth="1"/>
    <col min="5" max="5" width="6.7109375" style="4" customWidth="1"/>
    <col min="6" max="6" width="6.8515625" style="0" customWidth="1"/>
    <col min="7" max="7" width="37.7109375" style="103" customWidth="1"/>
    <col min="8" max="8" width="7.00390625" style="4" hidden="1" customWidth="1"/>
    <col min="9" max="9" width="16.421875" style="18" hidden="1" customWidth="1"/>
    <col min="10" max="10" width="7.7109375" style="4" hidden="1" customWidth="1"/>
    <col min="11" max="11" width="11.7109375" style="18" hidden="1" customWidth="1"/>
    <col min="12" max="13" width="6.8515625" style="4" hidden="1" customWidth="1"/>
    <col min="14" max="14" width="6.140625" style="4" hidden="1" customWidth="1"/>
    <col min="15" max="15" width="6.8515625" style="4" hidden="1" customWidth="1"/>
    <col min="16" max="16" width="8.28125" style="4" hidden="1" customWidth="1"/>
    <col min="17" max="19" width="8.8515625" style="0" customWidth="1"/>
    <col min="20" max="20" width="19.00390625" style="0" customWidth="1"/>
  </cols>
  <sheetData>
    <row r="1" spans="1:18" s="10" customFormat="1" ht="109.5" customHeight="1">
      <c r="A1" s="98" t="s">
        <v>375</v>
      </c>
      <c r="B1" s="98" t="s">
        <v>330</v>
      </c>
      <c r="C1" s="7" t="s">
        <v>171</v>
      </c>
      <c r="D1" s="7" t="s">
        <v>347</v>
      </c>
      <c r="E1" s="9" t="s">
        <v>508</v>
      </c>
      <c r="F1" s="99" t="s">
        <v>8</v>
      </c>
      <c r="G1" s="99" t="s">
        <v>46</v>
      </c>
      <c r="H1" s="100" t="s">
        <v>47</v>
      </c>
      <c r="I1" s="101" t="s">
        <v>234</v>
      </c>
      <c r="J1" s="99" t="s">
        <v>265</v>
      </c>
      <c r="K1" s="101" t="s">
        <v>7</v>
      </c>
      <c r="L1" s="99" t="s">
        <v>498</v>
      </c>
      <c r="M1" s="99" t="s">
        <v>499</v>
      </c>
      <c r="N1" s="99" t="s">
        <v>345</v>
      </c>
      <c r="O1" s="99" t="s">
        <v>172</v>
      </c>
      <c r="P1" s="99" t="s">
        <v>346</v>
      </c>
      <c r="Q1" s="99" t="s">
        <v>579</v>
      </c>
      <c r="R1" s="99" t="s">
        <v>580</v>
      </c>
    </row>
    <row r="2" spans="1:18" ht="13.5" thickBot="1">
      <c r="A2" s="145">
        <v>0</v>
      </c>
      <c r="B2" s="145">
        <v>0</v>
      </c>
      <c r="C2" t="s">
        <v>483</v>
      </c>
      <c r="D2" s="93" t="s">
        <v>483</v>
      </c>
      <c r="F2" s="4"/>
      <c r="G2" s="103" t="s">
        <v>252</v>
      </c>
      <c r="H2" s="6"/>
      <c r="I2" s="17" t="str">
        <f>VLOOKUP(H2,Location,2,0)</f>
        <v>Undefined</v>
      </c>
      <c r="K2" s="18" t="str">
        <f>HLOOKUP(J2,BusType,2)</f>
        <v>Router</v>
      </c>
      <c r="Q2" s="32"/>
      <c r="R2" s="32" t="s">
        <v>621</v>
      </c>
    </row>
    <row r="3" spans="1:16" s="146" customFormat="1" ht="12.75">
      <c r="A3" s="41"/>
      <c r="B3" s="41"/>
      <c r="C3" s="258">
        <v>1</v>
      </c>
      <c r="D3" s="104" t="str">
        <f>VLOOKUP(C3,FSL,2)</f>
        <v>KRL</v>
      </c>
      <c r="E3" s="112">
        <f>VLOOKUP($C3,FSL,23)</f>
        <v>0</v>
      </c>
      <c r="F3" s="112">
        <f>VLOOKUP($C3,FSL,24)</f>
        <v>1</v>
      </c>
      <c r="G3" s="104" t="str">
        <f>VLOOKUP(C3,FSL,20)</f>
        <v>F1-S1 RIOLink: CTL 1</v>
      </c>
      <c r="H3" s="81">
        <f>VLOOKUP(C3,FSL,13)</f>
        <v>1</v>
      </c>
      <c r="I3" s="41"/>
      <c r="J3" s="41"/>
      <c r="K3" s="82"/>
      <c r="L3" s="41"/>
      <c r="M3" s="41"/>
      <c r="N3" s="41"/>
      <c r="O3" s="41"/>
      <c r="P3" s="41"/>
    </row>
    <row r="4" spans="1:19" ht="12.75" customHeight="1">
      <c r="A4" s="145">
        <f>1+A3</f>
        <v>1</v>
      </c>
      <c r="B4" s="145">
        <f>1</f>
        <v>1</v>
      </c>
      <c r="C4" s="295" t="s">
        <v>723</v>
      </c>
      <c r="D4" s="295"/>
      <c r="E4" s="239">
        <v>1</v>
      </c>
      <c r="F4" s="239">
        <v>0</v>
      </c>
      <c r="G4" s="270" t="s">
        <v>724</v>
      </c>
      <c r="H4" s="271">
        <v>1</v>
      </c>
      <c r="I4" s="272" t="str">
        <f>VLOOKUP(H4,Location,2,0)</f>
        <v>CTL 1 M20.2</v>
      </c>
      <c r="J4" s="273">
        <v>1</v>
      </c>
      <c r="K4" s="274" t="str">
        <f>HLOOKUP(J4,BusType,2)</f>
        <v>Program</v>
      </c>
      <c r="L4" s="275"/>
      <c r="M4" s="275"/>
      <c r="N4" s="275"/>
      <c r="O4" s="273"/>
      <c r="P4" s="276"/>
      <c r="Q4" s="277" t="s">
        <v>583</v>
      </c>
      <c r="R4" s="352">
        <v>2</v>
      </c>
      <c r="S4" s="346" t="s">
        <v>625</v>
      </c>
    </row>
    <row r="5" spans="1:19" ht="12.75">
      <c r="A5" s="145">
        <f>1+A4</f>
        <v>2</v>
      </c>
      <c r="B5" s="145">
        <f>1+B4</f>
        <v>2</v>
      </c>
      <c r="C5" s="295" t="s">
        <v>725</v>
      </c>
      <c r="D5" s="295"/>
      <c r="E5" s="239">
        <v>1</v>
      </c>
      <c r="F5" s="239">
        <v>1</v>
      </c>
      <c r="G5" s="278"/>
      <c r="H5" s="279">
        <v>1</v>
      </c>
      <c r="I5" s="280" t="str">
        <f aca="true" t="shared" si="0" ref="I5:I35">VLOOKUP(H5,Location,2,0)</f>
        <v>CTL 1 M20.2</v>
      </c>
      <c r="J5" s="281">
        <v>1</v>
      </c>
      <c r="K5" s="282" t="str">
        <f aca="true" t="shared" si="1" ref="K5:K35">HLOOKUP(J5,BusType,2)</f>
        <v>Program</v>
      </c>
      <c r="L5" s="283"/>
      <c r="M5" s="283"/>
      <c r="N5" s="283"/>
      <c r="O5" s="281"/>
      <c r="P5" s="284"/>
      <c r="Q5" s="285" t="s">
        <v>583</v>
      </c>
      <c r="R5" s="353"/>
      <c r="S5" s="347"/>
    </row>
    <row r="6" spans="1:19" ht="12.75">
      <c r="A6" s="145">
        <f aca="true" t="shared" si="2" ref="A6:B35">1+A5</f>
        <v>3</v>
      </c>
      <c r="B6" s="145">
        <f t="shared" si="2"/>
        <v>3</v>
      </c>
      <c r="C6" s="295" t="s">
        <v>726</v>
      </c>
      <c r="D6" s="296" t="s">
        <v>558</v>
      </c>
      <c r="E6" s="239">
        <v>1</v>
      </c>
      <c r="F6" s="239">
        <v>0</v>
      </c>
      <c r="G6" s="286" t="s">
        <v>727</v>
      </c>
      <c r="H6" s="271">
        <v>1</v>
      </c>
      <c r="I6" s="287" t="str">
        <f t="shared" si="0"/>
        <v>CTL 1 M20.2</v>
      </c>
      <c r="J6" s="273">
        <v>1</v>
      </c>
      <c r="K6" s="274" t="str">
        <f t="shared" si="1"/>
        <v>Program</v>
      </c>
      <c r="L6" s="275"/>
      <c r="M6" s="275"/>
      <c r="N6" s="275"/>
      <c r="O6" s="273"/>
      <c r="P6" s="273"/>
      <c r="Q6" s="277" t="s">
        <v>583</v>
      </c>
      <c r="R6" s="352">
        <v>3</v>
      </c>
      <c r="S6" s="347"/>
    </row>
    <row r="7" spans="1:21" ht="12.75">
      <c r="A7" s="145">
        <f t="shared" si="2"/>
        <v>4</v>
      </c>
      <c r="B7" s="145">
        <f t="shared" si="2"/>
        <v>4</v>
      </c>
      <c r="C7" s="295" t="s">
        <v>728</v>
      </c>
      <c r="D7" s="296"/>
      <c r="E7" s="239">
        <v>1</v>
      </c>
      <c r="F7" s="239">
        <v>1</v>
      </c>
      <c r="G7" s="278"/>
      <c r="H7" s="279">
        <v>1</v>
      </c>
      <c r="I7" s="288" t="str">
        <f t="shared" si="0"/>
        <v>CTL 1 M20.2</v>
      </c>
      <c r="J7" s="281">
        <v>1</v>
      </c>
      <c r="K7" s="282" t="str">
        <f t="shared" si="1"/>
        <v>Program</v>
      </c>
      <c r="L7" s="283"/>
      <c r="M7" s="283"/>
      <c r="N7" s="283"/>
      <c r="O7" s="281"/>
      <c r="P7" s="281"/>
      <c r="Q7" s="285" t="s">
        <v>583</v>
      </c>
      <c r="R7" s="353"/>
      <c r="S7" s="347"/>
      <c r="T7" s="11"/>
      <c r="U7" s="105"/>
    </row>
    <row r="8" spans="1:21" ht="12.75">
      <c r="A8" s="145">
        <f t="shared" si="2"/>
        <v>5</v>
      </c>
      <c r="B8" s="145">
        <f t="shared" si="2"/>
        <v>5</v>
      </c>
      <c r="C8" s="297" t="s">
        <v>729</v>
      </c>
      <c r="D8" s="298" t="s">
        <v>542</v>
      </c>
      <c r="E8" s="240">
        <v>1</v>
      </c>
      <c r="F8" s="240">
        <v>0</v>
      </c>
      <c r="G8" s="289" t="s">
        <v>730</v>
      </c>
      <c r="H8" s="271">
        <v>1</v>
      </c>
      <c r="I8" s="272" t="str">
        <f t="shared" si="0"/>
        <v>CTL 1 M20.2</v>
      </c>
      <c r="J8" s="273">
        <v>7</v>
      </c>
      <c r="K8" s="274" t="str">
        <f t="shared" si="1"/>
        <v>Utility</v>
      </c>
      <c r="L8" s="275">
        <v>1</v>
      </c>
      <c r="M8" s="275">
        <v>1</v>
      </c>
      <c r="N8" s="275"/>
      <c r="O8" s="273"/>
      <c r="P8" s="273"/>
      <c r="Q8" s="277" t="s">
        <v>583</v>
      </c>
      <c r="R8" s="352">
        <v>5</v>
      </c>
      <c r="S8" s="347"/>
      <c r="T8" s="11"/>
      <c r="U8" s="105"/>
    </row>
    <row r="9" spans="1:19" ht="12.75">
      <c r="A9" s="145">
        <f t="shared" si="2"/>
        <v>6</v>
      </c>
      <c r="B9" s="145">
        <f t="shared" si="2"/>
        <v>6</v>
      </c>
      <c r="C9" s="297" t="s">
        <v>547</v>
      </c>
      <c r="D9" s="298"/>
      <c r="E9" s="240">
        <v>1</v>
      </c>
      <c r="F9" s="240">
        <v>1</v>
      </c>
      <c r="G9" s="290"/>
      <c r="H9" s="279">
        <v>1</v>
      </c>
      <c r="I9" s="280" t="str">
        <f t="shared" si="0"/>
        <v>CTL 1 M20.2</v>
      </c>
      <c r="J9" s="281">
        <v>7</v>
      </c>
      <c r="K9" s="282" t="str">
        <f t="shared" si="1"/>
        <v>Utility</v>
      </c>
      <c r="L9" s="283">
        <v>1</v>
      </c>
      <c r="M9" s="283">
        <v>1</v>
      </c>
      <c r="N9" s="283"/>
      <c r="O9" s="281"/>
      <c r="P9" s="281"/>
      <c r="Q9" s="285" t="s">
        <v>583</v>
      </c>
      <c r="R9" s="353">
        <v>5</v>
      </c>
      <c r="S9" s="347"/>
    </row>
    <row r="10" spans="1:19" ht="12.75">
      <c r="A10" s="145">
        <f t="shared" si="2"/>
        <v>7</v>
      </c>
      <c r="B10" s="145">
        <f t="shared" si="2"/>
        <v>7</v>
      </c>
      <c r="C10" s="297" t="s">
        <v>688</v>
      </c>
      <c r="D10" s="297" t="s">
        <v>731</v>
      </c>
      <c r="E10" s="239">
        <v>3</v>
      </c>
      <c r="F10" s="240">
        <v>0</v>
      </c>
      <c r="G10" s="291" t="s">
        <v>732</v>
      </c>
      <c r="H10" s="271">
        <v>1</v>
      </c>
      <c r="I10" s="272" t="str">
        <f t="shared" si="0"/>
        <v>CTL 1 M20.2</v>
      </c>
      <c r="J10" s="273">
        <v>12</v>
      </c>
      <c r="K10" s="274" t="str">
        <f t="shared" si="1"/>
        <v>Mix-Minus</v>
      </c>
      <c r="L10" s="275"/>
      <c r="M10" s="275"/>
      <c r="N10" s="275"/>
      <c r="O10" s="273"/>
      <c r="P10" s="276"/>
      <c r="Q10" s="277" t="s">
        <v>583</v>
      </c>
      <c r="R10" s="352">
        <v>6</v>
      </c>
      <c r="S10" s="347"/>
    </row>
    <row r="11" spans="1:19" ht="12.75">
      <c r="A11" s="145">
        <f t="shared" si="2"/>
        <v>8</v>
      </c>
      <c r="B11" s="145">
        <f t="shared" si="2"/>
        <v>8</v>
      </c>
      <c r="C11" s="297" t="s">
        <v>733</v>
      </c>
      <c r="D11" s="297" t="s">
        <v>733</v>
      </c>
      <c r="E11" s="239">
        <v>3</v>
      </c>
      <c r="F11" s="240">
        <v>0</v>
      </c>
      <c r="G11" s="292" t="s">
        <v>734</v>
      </c>
      <c r="H11" s="279">
        <v>1</v>
      </c>
      <c r="I11" s="280" t="str">
        <f t="shared" si="0"/>
        <v>CTL 1 M20.2</v>
      </c>
      <c r="J11" s="281">
        <v>12</v>
      </c>
      <c r="K11" s="282" t="str">
        <f t="shared" si="1"/>
        <v>Mix-Minus</v>
      </c>
      <c r="L11" s="283"/>
      <c r="M11" s="283"/>
      <c r="N11" s="283"/>
      <c r="O11" s="281"/>
      <c r="P11" s="281"/>
      <c r="Q11" s="285" t="s">
        <v>583</v>
      </c>
      <c r="R11" s="353">
        <v>6</v>
      </c>
      <c r="S11" s="347"/>
    </row>
    <row r="12" spans="1:19" ht="12.75">
      <c r="A12" s="145">
        <f t="shared" si="2"/>
        <v>9</v>
      </c>
      <c r="B12" s="145">
        <f t="shared" si="2"/>
        <v>9</v>
      </c>
      <c r="C12" s="295" t="s">
        <v>735</v>
      </c>
      <c r="D12" s="296" t="s">
        <v>735</v>
      </c>
      <c r="E12" s="239">
        <v>1</v>
      </c>
      <c r="F12" s="239">
        <v>0</v>
      </c>
      <c r="G12" s="286" t="s">
        <v>736</v>
      </c>
      <c r="H12" s="271">
        <v>1</v>
      </c>
      <c r="I12" s="272" t="str">
        <f t="shared" si="0"/>
        <v>CTL 1 M20.2</v>
      </c>
      <c r="J12" s="273">
        <v>0</v>
      </c>
      <c r="K12" s="274" t="str">
        <f t="shared" si="1"/>
        <v>Router</v>
      </c>
      <c r="L12" s="275"/>
      <c r="M12" s="275"/>
      <c r="N12" s="275"/>
      <c r="O12" s="273"/>
      <c r="P12" s="273"/>
      <c r="Q12" s="277" t="s">
        <v>583</v>
      </c>
      <c r="R12" s="352">
        <v>8</v>
      </c>
      <c r="S12" s="347"/>
    </row>
    <row r="13" spans="1:19" ht="12.75">
      <c r="A13" s="145">
        <f t="shared" si="2"/>
        <v>10</v>
      </c>
      <c r="B13" s="145">
        <f t="shared" si="2"/>
        <v>10</v>
      </c>
      <c r="C13" s="295" t="s">
        <v>737</v>
      </c>
      <c r="D13" s="299"/>
      <c r="E13" s="239">
        <v>1</v>
      </c>
      <c r="F13" s="239">
        <v>1</v>
      </c>
      <c r="G13" s="293" t="s">
        <v>738</v>
      </c>
      <c r="H13" s="279">
        <v>1</v>
      </c>
      <c r="I13" s="280" t="str">
        <f t="shared" si="0"/>
        <v>CTL 1 M20.2</v>
      </c>
      <c r="J13" s="281">
        <v>0</v>
      </c>
      <c r="K13" s="282" t="str">
        <f t="shared" si="1"/>
        <v>Router</v>
      </c>
      <c r="L13" s="283"/>
      <c r="M13" s="283"/>
      <c r="N13" s="283"/>
      <c r="O13" s="281"/>
      <c r="P13" s="281"/>
      <c r="Q13" s="285" t="s">
        <v>583</v>
      </c>
      <c r="R13" s="353">
        <v>8</v>
      </c>
      <c r="S13" s="347"/>
    </row>
    <row r="14" spans="1:19" ht="12.75">
      <c r="A14" s="145">
        <f t="shared" si="2"/>
        <v>11</v>
      </c>
      <c r="B14" s="145">
        <f t="shared" si="2"/>
        <v>11</v>
      </c>
      <c r="C14" s="297" t="s">
        <v>685</v>
      </c>
      <c r="D14" s="297" t="s">
        <v>685</v>
      </c>
      <c r="E14" s="239">
        <v>1</v>
      </c>
      <c r="F14" s="240">
        <v>1</v>
      </c>
      <c r="G14" s="291" t="s">
        <v>739</v>
      </c>
      <c r="H14" s="271">
        <v>1</v>
      </c>
      <c r="I14" s="272" t="str">
        <f t="shared" si="0"/>
        <v>CTL 1 M20.2</v>
      </c>
      <c r="J14" s="273">
        <v>0</v>
      </c>
      <c r="K14" s="274" t="str">
        <f t="shared" si="1"/>
        <v>Router</v>
      </c>
      <c r="L14" s="275"/>
      <c r="M14" s="275"/>
      <c r="N14" s="275"/>
      <c r="O14" s="273"/>
      <c r="P14" s="273"/>
      <c r="Q14" s="277" t="s">
        <v>583</v>
      </c>
      <c r="R14" s="352">
        <v>9</v>
      </c>
      <c r="S14" s="347"/>
    </row>
    <row r="15" spans="1:19" ht="12.75">
      <c r="A15" s="145">
        <f t="shared" si="2"/>
        <v>12</v>
      </c>
      <c r="B15" s="145">
        <f t="shared" si="2"/>
        <v>12</v>
      </c>
      <c r="C15" s="297" t="s">
        <v>740</v>
      </c>
      <c r="D15" s="297"/>
      <c r="E15" s="239">
        <v>1</v>
      </c>
      <c r="F15" s="240">
        <v>1</v>
      </c>
      <c r="G15" s="292" t="s">
        <v>741</v>
      </c>
      <c r="H15" s="279">
        <v>1</v>
      </c>
      <c r="I15" s="280" t="str">
        <f t="shared" si="0"/>
        <v>CTL 1 M20.2</v>
      </c>
      <c r="J15" s="281">
        <v>0</v>
      </c>
      <c r="K15" s="282" t="str">
        <f t="shared" si="1"/>
        <v>Router</v>
      </c>
      <c r="L15" s="283"/>
      <c r="M15" s="283"/>
      <c r="N15" s="283"/>
      <c r="O15" s="281"/>
      <c r="P15" s="281"/>
      <c r="Q15" s="285" t="s">
        <v>583</v>
      </c>
      <c r="R15" s="353">
        <v>9</v>
      </c>
      <c r="S15" s="347"/>
    </row>
    <row r="16" spans="1:19" ht="12.75">
      <c r="A16" s="145">
        <f t="shared" si="2"/>
        <v>13</v>
      </c>
      <c r="B16" s="145">
        <f t="shared" si="2"/>
        <v>13</v>
      </c>
      <c r="C16" s="297"/>
      <c r="D16" s="296"/>
      <c r="E16" s="239">
        <v>1</v>
      </c>
      <c r="F16" s="239">
        <v>1</v>
      </c>
      <c r="G16" s="294"/>
      <c r="H16" s="271">
        <f>H3</f>
        <v>1</v>
      </c>
      <c r="I16" s="272" t="str">
        <f t="shared" si="0"/>
        <v>CTL 1 M20.2</v>
      </c>
      <c r="J16" s="273">
        <v>0</v>
      </c>
      <c r="K16" s="274" t="str">
        <f t="shared" si="1"/>
        <v>Router</v>
      </c>
      <c r="L16" s="275"/>
      <c r="M16" s="275"/>
      <c r="N16" s="275"/>
      <c r="O16" s="273"/>
      <c r="P16" s="273"/>
      <c r="Q16" s="277" t="s">
        <v>583</v>
      </c>
      <c r="R16" s="352">
        <v>11</v>
      </c>
      <c r="S16" s="347"/>
    </row>
    <row r="17" spans="1:21" ht="12.75">
      <c r="A17" s="145">
        <f t="shared" si="2"/>
        <v>14</v>
      </c>
      <c r="B17" s="145">
        <f t="shared" si="2"/>
        <v>14</v>
      </c>
      <c r="C17" s="297"/>
      <c r="D17" s="296"/>
      <c r="E17" s="239">
        <v>1</v>
      </c>
      <c r="F17" s="239">
        <v>1</v>
      </c>
      <c r="G17" s="278"/>
      <c r="H17" s="279">
        <f>H3</f>
        <v>1</v>
      </c>
      <c r="I17" s="280" t="str">
        <f t="shared" si="0"/>
        <v>CTL 1 M20.2</v>
      </c>
      <c r="J17" s="281">
        <v>0</v>
      </c>
      <c r="K17" s="282" t="str">
        <f t="shared" si="1"/>
        <v>Router</v>
      </c>
      <c r="L17" s="283"/>
      <c r="M17" s="283"/>
      <c r="N17" s="283"/>
      <c r="O17" s="281"/>
      <c r="P17" s="281"/>
      <c r="Q17" s="285" t="s">
        <v>583</v>
      </c>
      <c r="R17" s="353">
        <v>11</v>
      </c>
      <c r="S17" s="347"/>
      <c r="U17" s="343" t="s">
        <v>779</v>
      </c>
    </row>
    <row r="18" spans="1:21" ht="12.75">
      <c r="A18" s="145">
        <f t="shared" si="2"/>
        <v>15</v>
      </c>
      <c r="B18" s="145">
        <f t="shared" si="2"/>
        <v>15</v>
      </c>
      <c r="C18" s="297"/>
      <c r="D18" s="298"/>
      <c r="E18" s="240">
        <v>1</v>
      </c>
      <c r="F18" s="240">
        <v>0</v>
      </c>
      <c r="G18" s="291"/>
      <c r="H18" s="271">
        <f>H3</f>
        <v>1</v>
      </c>
      <c r="I18" s="272" t="str">
        <f t="shared" si="0"/>
        <v>CTL 1 M20.2</v>
      </c>
      <c r="J18" s="273">
        <v>0</v>
      </c>
      <c r="K18" s="274" t="str">
        <f t="shared" si="1"/>
        <v>Router</v>
      </c>
      <c r="L18" s="275"/>
      <c r="M18" s="275"/>
      <c r="N18" s="275"/>
      <c r="O18" s="273"/>
      <c r="P18" s="276"/>
      <c r="Q18" s="277" t="s">
        <v>583</v>
      </c>
      <c r="R18" s="352">
        <v>12</v>
      </c>
      <c r="S18" s="347"/>
      <c r="U18" s="244" t="s">
        <v>778</v>
      </c>
    </row>
    <row r="19" spans="1:21" ht="12.75">
      <c r="A19" s="147">
        <f t="shared" si="2"/>
        <v>16</v>
      </c>
      <c r="B19" s="147">
        <f t="shared" si="2"/>
        <v>16</v>
      </c>
      <c r="C19" s="297"/>
      <c r="D19" s="298"/>
      <c r="E19" s="240">
        <v>1</v>
      </c>
      <c r="F19" s="240">
        <v>1</v>
      </c>
      <c r="G19" s="290"/>
      <c r="H19" s="279">
        <f>H3</f>
        <v>1</v>
      </c>
      <c r="I19" s="280" t="str">
        <f t="shared" si="0"/>
        <v>CTL 1 M20.2</v>
      </c>
      <c r="J19" s="281">
        <v>0</v>
      </c>
      <c r="K19" s="282" t="str">
        <f t="shared" si="1"/>
        <v>Router</v>
      </c>
      <c r="L19" s="283"/>
      <c r="M19" s="283"/>
      <c r="N19" s="283"/>
      <c r="O19" s="281"/>
      <c r="P19" s="281"/>
      <c r="Q19" s="285" t="s">
        <v>583</v>
      </c>
      <c r="R19" s="353">
        <v>12</v>
      </c>
      <c r="S19" s="348"/>
      <c r="T19" s="242" t="s">
        <v>762</v>
      </c>
      <c r="U19" s="244" t="s">
        <v>751</v>
      </c>
    </row>
    <row r="20" spans="1:21" ht="12.75" customHeight="1">
      <c r="A20" s="145">
        <f t="shared" si="2"/>
        <v>17</v>
      </c>
      <c r="B20" s="145">
        <f t="shared" si="2"/>
        <v>17</v>
      </c>
      <c r="C20" s="300" t="s">
        <v>543</v>
      </c>
      <c r="D20" s="300" t="s">
        <v>543</v>
      </c>
      <c r="E20" s="237">
        <v>1</v>
      </c>
      <c r="F20" s="237">
        <v>0</v>
      </c>
      <c r="G20" s="305" t="s">
        <v>742</v>
      </c>
      <c r="H20" s="306">
        <v>1</v>
      </c>
      <c r="I20" s="307" t="str">
        <f>VLOOKUP(H20,Location,2,0)</f>
        <v>CTL 1 M20.2</v>
      </c>
      <c r="J20" s="308">
        <v>20</v>
      </c>
      <c r="K20" s="309" t="str">
        <f t="shared" si="1"/>
        <v>Mirror</v>
      </c>
      <c r="L20" s="310"/>
      <c r="M20" s="310"/>
      <c r="N20" s="310"/>
      <c r="O20" s="308"/>
      <c r="P20" s="308"/>
      <c r="Q20" s="311" t="s">
        <v>584</v>
      </c>
      <c r="R20" s="308">
        <v>27</v>
      </c>
      <c r="S20" s="346" t="s">
        <v>629</v>
      </c>
      <c r="T20" s="354" t="s">
        <v>609</v>
      </c>
      <c r="U20" s="244" t="s">
        <v>763</v>
      </c>
    </row>
    <row r="21" spans="1:21" ht="12.75" customHeight="1">
      <c r="A21" s="145">
        <f t="shared" si="2"/>
        <v>18</v>
      </c>
      <c r="B21" s="145">
        <f t="shared" si="2"/>
        <v>18</v>
      </c>
      <c r="C21" s="300" t="s">
        <v>544</v>
      </c>
      <c r="D21" s="300"/>
      <c r="E21" s="237">
        <v>1</v>
      </c>
      <c r="F21" s="237">
        <v>1</v>
      </c>
      <c r="G21" s="312" t="s">
        <v>743</v>
      </c>
      <c r="H21" s="306">
        <v>1</v>
      </c>
      <c r="I21" s="307" t="str">
        <f>VLOOKUP(H21,Location,2,0)</f>
        <v>CTL 1 M20.2</v>
      </c>
      <c r="J21" s="308">
        <v>20</v>
      </c>
      <c r="K21" s="309" t="str">
        <f t="shared" si="1"/>
        <v>Mirror</v>
      </c>
      <c r="L21" s="310"/>
      <c r="M21" s="310"/>
      <c r="N21" s="310"/>
      <c r="O21" s="308"/>
      <c r="P21" s="308"/>
      <c r="Q21" s="311" t="s">
        <v>584</v>
      </c>
      <c r="R21" s="308">
        <v>28</v>
      </c>
      <c r="S21" s="347"/>
      <c r="T21" s="355"/>
      <c r="U21" s="244" t="s">
        <v>764</v>
      </c>
    </row>
    <row r="22" spans="1:21" ht="12.75" customHeight="1">
      <c r="A22" s="145">
        <f t="shared" si="2"/>
        <v>19</v>
      </c>
      <c r="B22" s="145">
        <f t="shared" si="2"/>
        <v>19</v>
      </c>
      <c r="C22" s="301" t="s">
        <v>161</v>
      </c>
      <c r="D22" s="301" t="s">
        <v>161</v>
      </c>
      <c r="E22" s="237">
        <v>3</v>
      </c>
      <c r="F22" s="237">
        <v>0</v>
      </c>
      <c r="G22" s="312" t="s">
        <v>744</v>
      </c>
      <c r="H22" s="306">
        <f>H8</f>
        <v>1</v>
      </c>
      <c r="I22" s="307" t="str">
        <f t="shared" si="0"/>
        <v>CTL 1 M20.2</v>
      </c>
      <c r="J22" s="308">
        <v>0</v>
      </c>
      <c r="K22" s="309" t="str">
        <f t="shared" si="1"/>
        <v>Router</v>
      </c>
      <c r="L22" s="310"/>
      <c r="M22" s="310"/>
      <c r="N22" s="310"/>
      <c r="O22" s="308"/>
      <c r="P22" s="313"/>
      <c r="Q22" s="311" t="s">
        <v>584</v>
      </c>
      <c r="R22" s="308">
        <v>30</v>
      </c>
      <c r="S22" s="347"/>
      <c r="T22" s="354" t="s">
        <v>610</v>
      </c>
      <c r="U22" s="245" t="s">
        <v>765</v>
      </c>
    </row>
    <row r="23" spans="1:21" ht="12.75" customHeight="1">
      <c r="A23" s="145">
        <f t="shared" si="2"/>
        <v>20</v>
      </c>
      <c r="B23" s="145">
        <f t="shared" si="2"/>
        <v>20</v>
      </c>
      <c r="C23" s="301" t="s">
        <v>754</v>
      </c>
      <c r="D23" s="301" t="s">
        <v>754</v>
      </c>
      <c r="E23" s="237">
        <v>3</v>
      </c>
      <c r="F23" s="237">
        <v>0</v>
      </c>
      <c r="G23" s="314" t="s">
        <v>745</v>
      </c>
      <c r="H23" s="306">
        <f>H8</f>
        <v>1</v>
      </c>
      <c r="I23" s="307" t="str">
        <f t="shared" si="0"/>
        <v>CTL 1 M20.2</v>
      </c>
      <c r="J23" s="308">
        <v>13</v>
      </c>
      <c r="K23" s="309" t="str">
        <f t="shared" si="1"/>
        <v>Cue</v>
      </c>
      <c r="L23" s="310"/>
      <c r="M23" s="310"/>
      <c r="N23" s="310"/>
      <c r="O23" s="308"/>
      <c r="P23" s="308"/>
      <c r="Q23" s="311" t="s">
        <v>584</v>
      </c>
      <c r="R23" s="308">
        <v>31</v>
      </c>
      <c r="S23" s="347"/>
      <c r="T23" s="355"/>
      <c r="U23" s="244" t="s">
        <v>766</v>
      </c>
    </row>
    <row r="24" spans="1:21" ht="12.75" customHeight="1">
      <c r="A24" s="145">
        <f t="shared" si="2"/>
        <v>21</v>
      </c>
      <c r="B24" s="145">
        <f t="shared" si="2"/>
        <v>21</v>
      </c>
      <c r="C24" s="300" t="s">
        <v>559</v>
      </c>
      <c r="D24" s="300" t="s">
        <v>559</v>
      </c>
      <c r="E24" s="237">
        <v>1</v>
      </c>
      <c r="F24" s="237">
        <v>0</v>
      </c>
      <c r="G24" s="305" t="s">
        <v>746</v>
      </c>
      <c r="H24" s="306">
        <f>H3</f>
        <v>1</v>
      </c>
      <c r="I24" s="307" t="str">
        <f t="shared" si="0"/>
        <v>CTL 1 M20.2</v>
      </c>
      <c r="J24" s="308">
        <v>15</v>
      </c>
      <c r="K24" s="309" t="str">
        <f t="shared" si="1"/>
        <v>Headphone</v>
      </c>
      <c r="L24" s="310"/>
      <c r="M24" s="310"/>
      <c r="N24" s="310"/>
      <c r="O24" s="308"/>
      <c r="P24" s="308"/>
      <c r="Q24" s="311" t="s">
        <v>584</v>
      </c>
      <c r="R24" s="308">
        <v>33</v>
      </c>
      <c r="S24" s="347"/>
      <c r="T24" s="354" t="s">
        <v>611</v>
      </c>
      <c r="U24" s="244" t="s">
        <v>767</v>
      </c>
    </row>
    <row r="25" spans="1:21" ht="12.75" customHeight="1">
      <c r="A25" s="145">
        <f t="shared" si="2"/>
        <v>22</v>
      </c>
      <c r="B25" s="145">
        <f t="shared" si="2"/>
        <v>22</v>
      </c>
      <c r="C25" s="300" t="s">
        <v>560</v>
      </c>
      <c r="D25" s="300"/>
      <c r="E25" s="237">
        <v>1</v>
      </c>
      <c r="F25" s="237">
        <v>1</v>
      </c>
      <c r="G25" s="312"/>
      <c r="H25" s="306">
        <f>H3</f>
        <v>1</v>
      </c>
      <c r="I25" s="307" t="str">
        <f t="shared" si="0"/>
        <v>CTL 1 M20.2</v>
      </c>
      <c r="J25" s="308">
        <v>15</v>
      </c>
      <c r="K25" s="309" t="str">
        <f t="shared" si="1"/>
        <v>Headphone</v>
      </c>
      <c r="L25" s="310"/>
      <c r="M25" s="310"/>
      <c r="N25" s="310"/>
      <c r="O25" s="308"/>
      <c r="P25" s="308"/>
      <c r="Q25" s="311" t="s">
        <v>584</v>
      </c>
      <c r="R25" s="308">
        <v>34</v>
      </c>
      <c r="S25" s="347"/>
      <c r="T25" s="355"/>
      <c r="U25" s="244" t="s">
        <v>768</v>
      </c>
    </row>
    <row r="26" spans="1:21" ht="12.75" customHeight="1">
      <c r="A26" s="145">
        <f t="shared" si="2"/>
        <v>23</v>
      </c>
      <c r="B26" s="145">
        <f t="shared" si="2"/>
        <v>23</v>
      </c>
      <c r="C26" s="301" t="s">
        <v>545</v>
      </c>
      <c r="D26" s="301" t="s">
        <v>545</v>
      </c>
      <c r="E26" s="237">
        <v>1</v>
      </c>
      <c r="F26" s="237">
        <v>0</v>
      </c>
      <c r="G26" s="312" t="s">
        <v>747</v>
      </c>
      <c r="H26" s="306">
        <v>1</v>
      </c>
      <c r="I26" s="307" t="str">
        <f>VLOOKUP(H26,Location,2,0)</f>
        <v>CTL 1 M20.2</v>
      </c>
      <c r="J26" s="308">
        <v>0</v>
      </c>
      <c r="K26" s="309" t="str">
        <f t="shared" si="1"/>
        <v>Router</v>
      </c>
      <c r="L26" s="310"/>
      <c r="M26" s="310"/>
      <c r="N26" s="310"/>
      <c r="O26" s="308"/>
      <c r="P26" s="313"/>
      <c r="Q26" s="311" t="s">
        <v>584</v>
      </c>
      <c r="R26" s="308">
        <v>36</v>
      </c>
      <c r="S26" s="347"/>
      <c r="T26" s="354" t="s">
        <v>612</v>
      </c>
      <c r="U26" s="244" t="s">
        <v>769</v>
      </c>
    </row>
    <row r="27" spans="1:21" ht="12.75" customHeight="1">
      <c r="A27" s="145">
        <f t="shared" si="2"/>
        <v>24</v>
      </c>
      <c r="B27" s="145">
        <f t="shared" si="2"/>
        <v>24</v>
      </c>
      <c r="C27" s="302" t="s">
        <v>546</v>
      </c>
      <c r="D27" s="302"/>
      <c r="E27" s="237">
        <v>1</v>
      </c>
      <c r="F27" s="237">
        <v>1</v>
      </c>
      <c r="G27" s="312" t="s">
        <v>748</v>
      </c>
      <c r="H27" s="306">
        <v>1</v>
      </c>
      <c r="I27" s="307" t="str">
        <f>VLOOKUP(H27,Location,2,0)</f>
        <v>CTL 1 M20.2</v>
      </c>
      <c r="J27" s="308">
        <v>0</v>
      </c>
      <c r="K27" s="309" t="str">
        <f t="shared" si="1"/>
        <v>Router</v>
      </c>
      <c r="L27" s="310"/>
      <c r="M27" s="310"/>
      <c r="N27" s="310"/>
      <c r="O27" s="308"/>
      <c r="P27" s="308"/>
      <c r="Q27" s="311" t="s">
        <v>584</v>
      </c>
      <c r="R27" s="308">
        <v>37</v>
      </c>
      <c r="S27" s="347"/>
      <c r="T27" s="355"/>
      <c r="U27" s="244" t="s">
        <v>770</v>
      </c>
    </row>
    <row r="28" spans="1:21" ht="12.75">
      <c r="A28" s="145">
        <f t="shared" si="2"/>
        <v>25</v>
      </c>
      <c r="B28" s="145">
        <f t="shared" si="2"/>
        <v>25</v>
      </c>
      <c r="C28" s="303" t="s">
        <v>537</v>
      </c>
      <c r="D28" s="303" t="s">
        <v>537</v>
      </c>
      <c r="E28" s="246">
        <v>1</v>
      </c>
      <c r="F28" s="246">
        <v>0</v>
      </c>
      <c r="G28" s="315" t="s">
        <v>439</v>
      </c>
      <c r="H28" s="316">
        <f>H7</f>
        <v>1</v>
      </c>
      <c r="I28" s="317" t="str">
        <f t="shared" si="0"/>
        <v>CTL 1 M20.2</v>
      </c>
      <c r="J28" s="318">
        <v>14</v>
      </c>
      <c r="K28" s="319" t="str">
        <f t="shared" si="1"/>
        <v>Speaker</v>
      </c>
      <c r="L28" s="320"/>
      <c r="M28" s="320"/>
      <c r="N28" s="320">
        <v>16</v>
      </c>
      <c r="O28" s="318">
        <v>5</v>
      </c>
      <c r="P28" s="318">
        <v>1</v>
      </c>
      <c r="Q28" s="321" t="s">
        <v>584</v>
      </c>
      <c r="R28" s="318">
        <v>39</v>
      </c>
      <c r="S28" s="347"/>
      <c r="U28" s="247" t="s">
        <v>752</v>
      </c>
    </row>
    <row r="29" spans="1:21" ht="12.75">
      <c r="A29" s="145">
        <f t="shared" si="2"/>
        <v>26</v>
      </c>
      <c r="B29" s="145">
        <f t="shared" si="2"/>
        <v>26</v>
      </c>
      <c r="C29" s="303" t="s">
        <v>534</v>
      </c>
      <c r="D29" s="303"/>
      <c r="E29" s="246">
        <v>1</v>
      </c>
      <c r="F29" s="246">
        <v>1</v>
      </c>
      <c r="G29" s="322"/>
      <c r="H29" s="316">
        <f>H7</f>
        <v>1</v>
      </c>
      <c r="I29" s="317" t="str">
        <f t="shared" si="0"/>
        <v>CTL 1 M20.2</v>
      </c>
      <c r="J29" s="318">
        <v>14</v>
      </c>
      <c r="K29" s="319" t="str">
        <f t="shared" si="1"/>
        <v>Speaker</v>
      </c>
      <c r="L29" s="320"/>
      <c r="M29" s="320"/>
      <c r="N29" s="320"/>
      <c r="O29" s="318"/>
      <c r="P29" s="318"/>
      <c r="Q29" s="321" t="s">
        <v>584</v>
      </c>
      <c r="R29" s="318">
        <v>40</v>
      </c>
      <c r="S29" s="347"/>
      <c r="U29" s="248" t="s">
        <v>753</v>
      </c>
    </row>
    <row r="30" spans="1:21" ht="12.75">
      <c r="A30" s="145">
        <f t="shared" si="2"/>
        <v>27</v>
      </c>
      <c r="B30" s="145">
        <f t="shared" si="2"/>
        <v>27</v>
      </c>
      <c r="C30" s="303" t="s">
        <v>536</v>
      </c>
      <c r="D30" s="303" t="s">
        <v>538</v>
      </c>
      <c r="E30" s="246">
        <v>1</v>
      </c>
      <c r="F30" s="246">
        <v>0</v>
      </c>
      <c r="G30" s="315" t="s">
        <v>533</v>
      </c>
      <c r="H30" s="316">
        <f>H3</f>
        <v>1</v>
      </c>
      <c r="I30" s="317" t="str">
        <f t="shared" si="0"/>
        <v>CTL 1 M20.2</v>
      </c>
      <c r="J30" s="318">
        <v>15</v>
      </c>
      <c r="K30" s="319" t="str">
        <f t="shared" si="1"/>
        <v>Headphone</v>
      </c>
      <c r="L30" s="320"/>
      <c r="M30" s="320"/>
      <c r="N30" s="320"/>
      <c r="O30" s="318"/>
      <c r="P30" s="318"/>
      <c r="Q30" s="321" t="s">
        <v>584</v>
      </c>
      <c r="R30" s="318">
        <v>42</v>
      </c>
      <c r="S30" s="347"/>
      <c r="U30" s="238"/>
    </row>
    <row r="31" spans="1:19" ht="12.75">
      <c r="A31" s="145">
        <f t="shared" si="2"/>
        <v>28</v>
      </c>
      <c r="B31" s="145">
        <f t="shared" si="2"/>
        <v>28</v>
      </c>
      <c r="C31" s="303" t="s">
        <v>535</v>
      </c>
      <c r="D31" s="303"/>
      <c r="E31" s="246">
        <v>1</v>
      </c>
      <c r="F31" s="246">
        <v>1</v>
      </c>
      <c r="G31" s="315"/>
      <c r="H31" s="316">
        <f>H3</f>
        <v>1</v>
      </c>
      <c r="I31" s="317" t="str">
        <f t="shared" si="0"/>
        <v>CTL 1 M20.2</v>
      </c>
      <c r="J31" s="318">
        <v>15</v>
      </c>
      <c r="K31" s="319" t="str">
        <f t="shared" si="1"/>
        <v>Headphone</v>
      </c>
      <c r="L31" s="320"/>
      <c r="M31" s="320"/>
      <c r="N31" s="320"/>
      <c r="O31" s="318"/>
      <c r="P31" s="318"/>
      <c r="Q31" s="321" t="s">
        <v>584</v>
      </c>
      <c r="R31" s="318">
        <v>43</v>
      </c>
      <c r="S31" s="347"/>
    </row>
    <row r="32" spans="1:19" ht="12.75">
      <c r="A32" s="145">
        <f t="shared" si="2"/>
        <v>29</v>
      </c>
      <c r="B32" s="145">
        <f t="shared" si="2"/>
        <v>29</v>
      </c>
      <c r="C32" s="295" t="s">
        <v>708</v>
      </c>
      <c r="D32" s="295" t="s">
        <v>708</v>
      </c>
      <c r="E32" s="239">
        <v>1</v>
      </c>
      <c r="F32" s="239">
        <v>0</v>
      </c>
      <c r="G32" s="323" t="s">
        <v>749</v>
      </c>
      <c r="H32" s="324">
        <f>H5</f>
        <v>1</v>
      </c>
      <c r="I32" s="325" t="str">
        <f t="shared" si="0"/>
        <v>CTL 1 M20.2</v>
      </c>
      <c r="J32" s="326">
        <v>12</v>
      </c>
      <c r="K32" s="327" t="str">
        <f t="shared" si="1"/>
        <v>Mix-Minus</v>
      </c>
      <c r="L32" s="328"/>
      <c r="M32" s="328"/>
      <c r="N32" s="328"/>
      <c r="O32" s="326"/>
      <c r="P32" s="326"/>
      <c r="Q32" s="329" t="s">
        <v>584</v>
      </c>
      <c r="R32" s="326">
        <v>45</v>
      </c>
      <c r="S32" s="347"/>
    </row>
    <row r="33" spans="1:19" ht="12.75">
      <c r="A33" s="145">
        <f t="shared" si="2"/>
        <v>30</v>
      </c>
      <c r="B33" s="145">
        <f t="shared" si="2"/>
        <v>30</v>
      </c>
      <c r="C33" s="295" t="s">
        <v>674</v>
      </c>
      <c r="D33" s="295" t="s">
        <v>562</v>
      </c>
      <c r="E33" s="239">
        <v>1</v>
      </c>
      <c r="F33" s="239">
        <v>1</v>
      </c>
      <c r="G33" s="323" t="s">
        <v>750</v>
      </c>
      <c r="H33" s="324">
        <f>H5</f>
        <v>1</v>
      </c>
      <c r="I33" s="325" t="str">
        <f t="shared" si="0"/>
        <v>CTL 1 M20.2</v>
      </c>
      <c r="J33" s="326">
        <v>12</v>
      </c>
      <c r="K33" s="327" t="str">
        <f t="shared" si="1"/>
        <v>Mix-Minus</v>
      </c>
      <c r="L33" s="328"/>
      <c r="M33" s="328"/>
      <c r="N33" s="328"/>
      <c r="O33" s="326"/>
      <c r="P33" s="326"/>
      <c r="Q33" s="329" t="s">
        <v>584</v>
      </c>
      <c r="R33" s="326">
        <v>46</v>
      </c>
      <c r="S33" s="347"/>
    </row>
    <row r="34" spans="1:19" ht="12.75">
      <c r="A34" s="145">
        <f t="shared" si="2"/>
        <v>31</v>
      </c>
      <c r="B34" s="145">
        <f t="shared" si="2"/>
        <v>31</v>
      </c>
      <c r="C34" s="295"/>
      <c r="D34" s="296"/>
      <c r="E34" s="239">
        <v>1</v>
      </c>
      <c r="F34" s="239">
        <v>0</v>
      </c>
      <c r="G34" s="330"/>
      <c r="H34" s="324">
        <f>H5</f>
        <v>1</v>
      </c>
      <c r="I34" s="325" t="str">
        <f t="shared" si="0"/>
        <v>CTL 1 M20.2</v>
      </c>
      <c r="J34" s="326">
        <v>12</v>
      </c>
      <c r="K34" s="327" t="str">
        <f t="shared" si="1"/>
        <v>Mix-Minus</v>
      </c>
      <c r="L34" s="328"/>
      <c r="M34" s="328"/>
      <c r="N34" s="328"/>
      <c r="O34" s="331"/>
      <c r="P34" s="326"/>
      <c r="Q34" s="329" t="s">
        <v>584</v>
      </c>
      <c r="R34" s="326">
        <v>48</v>
      </c>
      <c r="S34" s="347"/>
    </row>
    <row r="35" spans="1:20" ht="12.75">
      <c r="A35" s="145">
        <f t="shared" si="2"/>
        <v>32</v>
      </c>
      <c r="B35" s="145">
        <f t="shared" si="2"/>
        <v>32</v>
      </c>
      <c r="C35" s="304" t="s">
        <v>755</v>
      </c>
      <c r="D35" s="304" t="s">
        <v>755</v>
      </c>
      <c r="E35" s="239">
        <v>1</v>
      </c>
      <c r="F35" s="239">
        <v>1</v>
      </c>
      <c r="G35" s="332" t="s">
        <v>756</v>
      </c>
      <c r="H35" s="324">
        <f>H5</f>
        <v>1</v>
      </c>
      <c r="I35" s="325" t="str">
        <f t="shared" si="0"/>
        <v>CTL 1 M20.2</v>
      </c>
      <c r="J35" s="326">
        <v>12</v>
      </c>
      <c r="K35" s="327" t="str">
        <f t="shared" si="1"/>
        <v>Mix-Minus</v>
      </c>
      <c r="L35" s="328"/>
      <c r="M35" s="328"/>
      <c r="N35" s="328"/>
      <c r="O35" s="326"/>
      <c r="P35" s="326"/>
      <c r="Q35" s="329" t="s">
        <v>584</v>
      </c>
      <c r="R35" s="326">
        <v>49</v>
      </c>
      <c r="S35" s="348"/>
      <c r="T35" s="247" t="s">
        <v>757</v>
      </c>
    </row>
    <row r="39" spans="3:9" ht="12.75">
      <c r="C39" s="102"/>
      <c r="D39" s="106"/>
      <c r="E39" s="11"/>
      <c r="F39" s="11"/>
      <c r="H39" s="21"/>
      <c r="I39" s="17"/>
    </row>
    <row r="40" spans="3:9" ht="12.75">
      <c r="C40" s="102"/>
      <c r="E40" s="11"/>
      <c r="F40" s="11"/>
      <c r="H40" s="21"/>
      <c r="I40" s="17"/>
    </row>
  </sheetData>
  <sheetProtection selectLockedCells="1"/>
  <mergeCells count="14">
    <mergeCell ref="T20:T21"/>
    <mergeCell ref="T22:T23"/>
    <mergeCell ref="T24:T25"/>
    <mergeCell ref="T26:T27"/>
    <mergeCell ref="S20:S35"/>
    <mergeCell ref="R4:R5"/>
    <mergeCell ref="S4:S19"/>
    <mergeCell ref="R6:R7"/>
    <mergeCell ref="R8:R9"/>
    <mergeCell ref="R10:R11"/>
    <mergeCell ref="R12:R13"/>
    <mergeCell ref="R14:R15"/>
    <mergeCell ref="R16:R17"/>
    <mergeCell ref="R18:R19"/>
  </mergeCells>
  <conditionalFormatting sqref="A4:B4">
    <cfRule type="expression" priority="4" dxfId="11" stopIfTrue="1">
      <formula>$E3=0</formula>
    </cfRule>
    <cfRule type="expression" priority="5" dxfId="10" stopIfTrue="1">
      <formula>$E3=1</formula>
    </cfRule>
  </conditionalFormatting>
  <conditionalFormatting sqref="A5:B5">
    <cfRule type="expression" priority="6" dxfId="11" stopIfTrue="1">
      <formula>$E3=0</formula>
    </cfRule>
    <cfRule type="expression" priority="7" dxfId="10" stopIfTrue="1">
      <formula>$E3=1</formula>
    </cfRule>
  </conditionalFormatting>
  <conditionalFormatting sqref="A6:B6">
    <cfRule type="expression" priority="8" dxfId="11" stopIfTrue="1">
      <formula>$E3=0</formula>
    </cfRule>
    <cfRule type="expression" priority="9" dxfId="10" stopIfTrue="1">
      <formula>$E3=1</formula>
    </cfRule>
  </conditionalFormatting>
  <conditionalFormatting sqref="A7:B7">
    <cfRule type="expression" priority="10" dxfId="11" stopIfTrue="1">
      <formula>$E3=0</formula>
    </cfRule>
    <cfRule type="expression" priority="11" dxfId="10" stopIfTrue="1">
      <formula>$E3=1</formula>
    </cfRule>
  </conditionalFormatting>
  <conditionalFormatting sqref="A8:B8">
    <cfRule type="expression" priority="12" dxfId="11" stopIfTrue="1">
      <formula>$E3=0</formula>
    </cfRule>
    <cfRule type="expression" priority="13" dxfId="10" stopIfTrue="1">
      <formula>$E3=1</formula>
    </cfRule>
  </conditionalFormatting>
  <conditionalFormatting sqref="A9:B9">
    <cfRule type="expression" priority="14" dxfId="11" stopIfTrue="1">
      <formula>$E3=0</formula>
    </cfRule>
    <cfRule type="expression" priority="15" dxfId="10" stopIfTrue="1">
      <formula>$E3=1</formula>
    </cfRule>
  </conditionalFormatting>
  <conditionalFormatting sqref="A10:B10">
    <cfRule type="expression" priority="16" dxfId="11" stopIfTrue="1">
      <formula>$E3=0</formula>
    </cfRule>
    <cfRule type="expression" priority="17" dxfId="10" stopIfTrue="1">
      <formula>$E3=1</formula>
    </cfRule>
  </conditionalFormatting>
  <conditionalFormatting sqref="A11:B11">
    <cfRule type="expression" priority="18" dxfId="11" stopIfTrue="1">
      <formula>$E3=0</formula>
    </cfRule>
    <cfRule type="expression" priority="19" dxfId="10" stopIfTrue="1">
      <formula>$E3=1</formula>
    </cfRule>
  </conditionalFormatting>
  <conditionalFormatting sqref="A12:B12">
    <cfRule type="expression" priority="20" dxfId="11" stopIfTrue="1">
      <formula>$E3=0</formula>
    </cfRule>
    <cfRule type="expression" priority="21" dxfId="10" stopIfTrue="1">
      <formula>$E3=1</formula>
    </cfRule>
  </conditionalFormatting>
  <conditionalFormatting sqref="A13:B13">
    <cfRule type="expression" priority="22" dxfId="11" stopIfTrue="1">
      <formula>$E3=0</formula>
    </cfRule>
    <cfRule type="expression" priority="23" dxfId="10" stopIfTrue="1">
      <formula>$E3=1</formula>
    </cfRule>
  </conditionalFormatting>
  <conditionalFormatting sqref="A14:B14">
    <cfRule type="expression" priority="24" dxfId="11" stopIfTrue="1">
      <formula>$E3=0</formula>
    </cfRule>
    <cfRule type="expression" priority="25" dxfId="10" stopIfTrue="1">
      <formula>$E3=1</formula>
    </cfRule>
  </conditionalFormatting>
  <conditionalFormatting sqref="A15:B15">
    <cfRule type="expression" priority="26" dxfId="11" stopIfTrue="1">
      <formula>$E3=0</formula>
    </cfRule>
    <cfRule type="expression" priority="27" dxfId="10" stopIfTrue="1">
      <formula>$E3=1</formula>
    </cfRule>
  </conditionalFormatting>
  <conditionalFormatting sqref="A16:B16">
    <cfRule type="expression" priority="28" dxfId="11" stopIfTrue="1">
      <formula>$E3=0</formula>
    </cfRule>
    <cfRule type="expression" priority="29" dxfId="10" stopIfTrue="1">
      <formula>$E3=1</formula>
    </cfRule>
  </conditionalFormatting>
  <conditionalFormatting sqref="A17:B17">
    <cfRule type="expression" priority="30" dxfId="11" stopIfTrue="1">
      <formula>$E3=0</formula>
    </cfRule>
    <cfRule type="expression" priority="31" dxfId="10" stopIfTrue="1">
      <formula>$E3=1</formula>
    </cfRule>
  </conditionalFormatting>
  <conditionalFormatting sqref="A18:B18">
    <cfRule type="expression" priority="32" dxfId="11" stopIfTrue="1">
      <formula>$E3=0</formula>
    </cfRule>
    <cfRule type="expression" priority="33" dxfId="10" stopIfTrue="1">
      <formula>$E3=1</formula>
    </cfRule>
  </conditionalFormatting>
  <conditionalFormatting sqref="A19:B19">
    <cfRule type="expression" priority="34" dxfId="11" stopIfTrue="1">
      <formula>$E3=0</formula>
    </cfRule>
    <cfRule type="expression" priority="35" dxfId="10" stopIfTrue="1">
      <formula>$E3=1</formula>
    </cfRule>
  </conditionalFormatting>
  <conditionalFormatting sqref="A20:B20">
    <cfRule type="expression" priority="36" dxfId="11" stopIfTrue="1">
      <formula>$F3=0</formula>
    </cfRule>
    <cfRule type="expression" priority="37" dxfId="10" stopIfTrue="1">
      <formula>$F3=1</formula>
    </cfRule>
  </conditionalFormatting>
  <conditionalFormatting sqref="A21:B21">
    <cfRule type="expression" priority="38" dxfId="11" stopIfTrue="1">
      <formula>$F3=0</formula>
    </cfRule>
    <cfRule type="expression" priority="39" dxfId="10" stopIfTrue="1">
      <formula>$F3=1</formula>
    </cfRule>
  </conditionalFormatting>
  <conditionalFormatting sqref="A22:B22">
    <cfRule type="expression" priority="40" dxfId="11" stopIfTrue="1">
      <formula>$F3=0</formula>
    </cfRule>
    <cfRule type="expression" priority="41" dxfId="10" stopIfTrue="1">
      <formula>$F3=1</formula>
    </cfRule>
  </conditionalFormatting>
  <conditionalFormatting sqref="A23:B23">
    <cfRule type="expression" priority="42" dxfId="11" stopIfTrue="1">
      <formula>$F3=0</formula>
    </cfRule>
    <cfRule type="expression" priority="43" dxfId="10" stopIfTrue="1">
      <formula>$F3=1</formula>
    </cfRule>
  </conditionalFormatting>
  <conditionalFormatting sqref="A24:B24">
    <cfRule type="expression" priority="44" dxfId="11" stopIfTrue="1">
      <formula>$F3=0</formula>
    </cfRule>
    <cfRule type="expression" priority="45" dxfId="10" stopIfTrue="1">
      <formula>$F3=1</formula>
    </cfRule>
  </conditionalFormatting>
  <conditionalFormatting sqref="A25:B25">
    <cfRule type="expression" priority="46" dxfId="11" stopIfTrue="1">
      <formula>$F3=0</formula>
    </cfRule>
    <cfRule type="expression" priority="47" dxfId="10" stopIfTrue="1">
      <formula>$F3=1</formula>
    </cfRule>
  </conditionalFormatting>
  <conditionalFormatting sqref="A26:B26">
    <cfRule type="expression" priority="48" dxfId="11" stopIfTrue="1">
      <formula>$F3=0</formula>
    </cfRule>
    <cfRule type="expression" priority="49" dxfId="10" stopIfTrue="1">
      <formula>$F3=1</formula>
    </cfRule>
  </conditionalFormatting>
  <conditionalFormatting sqref="A27:B27">
    <cfRule type="expression" priority="50" dxfId="11" stopIfTrue="1">
      <formula>$F3=0</formula>
    </cfRule>
    <cfRule type="expression" priority="51" dxfId="10" stopIfTrue="1">
      <formula>$F3=1</formula>
    </cfRule>
  </conditionalFormatting>
  <conditionalFormatting sqref="A28:B28">
    <cfRule type="expression" priority="52" dxfId="11" stopIfTrue="1">
      <formula>$F3=0</formula>
    </cfRule>
    <cfRule type="expression" priority="53" dxfId="10" stopIfTrue="1">
      <formula>$F3=1</formula>
    </cfRule>
  </conditionalFormatting>
  <conditionalFormatting sqref="A29:B29">
    <cfRule type="expression" priority="54" dxfId="11" stopIfTrue="1">
      <formula>$F3=0</formula>
    </cfRule>
    <cfRule type="expression" priority="55" dxfId="10" stopIfTrue="1">
      <formula>$F3=1</formula>
    </cfRule>
  </conditionalFormatting>
  <conditionalFormatting sqref="A30:B30">
    <cfRule type="expression" priority="56" dxfId="11" stopIfTrue="1">
      <formula>$F3=0</formula>
    </cfRule>
    <cfRule type="expression" priority="57" dxfId="10" stopIfTrue="1">
      <formula>$F3=1</formula>
    </cfRule>
  </conditionalFormatting>
  <conditionalFormatting sqref="A31:B31">
    <cfRule type="expression" priority="58" dxfId="11" stopIfTrue="1">
      <formula>$F3=0</formula>
    </cfRule>
    <cfRule type="expression" priority="59" dxfId="10" stopIfTrue="1">
      <formula>$F3=1</formula>
    </cfRule>
  </conditionalFormatting>
  <conditionalFormatting sqref="A32:B32">
    <cfRule type="expression" priority="60" dxfId="11" stopIfTrue="1">
      <formula>$F3=0</formula>
    </cfRule>
    <cfRule type="expression" priority="61" dxfId="10" stopIfTrue="1">
      <formula>$F3=1</formula>
    </cfRule>
  </conditionalFormatting>
  <conditionalFormatting sqref="A33:B33">
    <cfRule type="expression" priority="62" dxfId="11" stopIfTrue="1">
      <formula>$F3=0</formula>
    </cfRule>
    <cfRule type="expression" priority="63" dxfId="10" stopIfTrue="1">
      <formula>$F3=1</formula>
    </cfRule>
  </conditionalFormatting>
  <conditionalFormatting sqref="A34:B34">
    <cfRule type="expression" priority="64" dxfId="11" stopIfTrue="1">
      <formula>$F3=0</formula>
    </cfRule>
    <cfRule type="expression" priority="65" dxfId="10" stopIfTrue="1">
      <formula>$F3=1</formula>
    </cfRule>
  </conditionalFormatting>
  <conditionalFormatting sqref="A35:B35">
    <cfRule type="expression" priority="66" dxfId="11" stopIfTrue="1">
      <formula>$F3=0</formula>
    </cfRule>
    <cfRule type="expression" priority="67" dxfId="10" stopIfTrue="1">
      <formula>$F3=1</formula>
    </cfRule>
  </conditionalFormatting>
  <conditionalFormatting sqref="T7:T8 F39:F40 F4:F35">
    <cfRule type="cellIs" priority="68" dxfId="6" operator="equal" stopIfTrue="1">
      <formula>1</formula>
    </cfRule>
  </conditionalFormatting>
  <conditionalFormatting sqref="E4:E35 E39:E40">
    <cfRule type="cellIs" priority="69" dxfId="5" operator="equal" stopIfTrue="1">
      <formula>1</formula>
    </cfRule>
    <cfRule type="cellIs" priority="70" dxfId="4" operator="equal" stopIfTrue="1">
      <formula>3</formula>
    </cfRule>
  </conditionalFormatting>
  <conditionalFormatting sqref="F4:F35">
    <cfRule type="cellIs" priority="3" dxfId="6" operator="equal" stopIfTrue="1">
      <formula>1</formula>
    </cfRule>
  </conditionalFormatting>
  <conditionalFormatting sqref="E4:E35">
    <cfRule type="cellIs" priority="1" dxfId="5" operator="equal" stopIfTrue="1">
      <formula>1</formula>
    </cfRule>
    <cfRule type="cellIs" priority="2" dxfId="4" operator="equal" stopIfTrue="1">
      <formula>3</formula>
    </cfRule>
  </conditionalFormatting>
  <dataValidations count="3">
    <dataValidation type="textLength" showErrorMessage="1" errorTitle="Max 256 characters" sqref="U7:U8 G41:G65536 G1:G12 G28:G39 G22:G26 G14:G20">
      <formula1>0</formula1>
      <formula2>256</formula2>
    </dataValidation>
    <dataValidation type="textLength" showErrorMessage="1" errorTitle="Maximum 8 characters" sqref="C2:D2 C41:D65536 C4:D12 C28:D39 C14:D26">
      <formula1>0</formula1>
      <formula2>8</formula2>
    </dataValidation>
    <dataValidation showErrorMessage="1" errorTitle="Maximum 8 characters" sqref="C1:D1"/>
  </dataValidations>
  <printOptions/>
  <pageMargins left="0.75" right="0.25" top="1" bottom="0.5" header="0.5" footer="0.5"/>
  <pageSetup fitToHeight="0" orientation="portrait" scale="51" r:id="rId1"/>
  <headerFooter alignWithMargins="0">
    <oddHeader>&amp;Lfile &amp;F&amp;C&amp;A&amp;Rprinted &amp;D &amp;T
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="60" zoomScalePageLayoutView="0" workbookViewId="0" topLeftCell="A1">
      <selection activeCell="D29" sqref="D29"/>
    </sheetView>
  </sheetViews>
  <sheetFormatPr defaultColWidth="11.421875" defaultRowHeight="12.75"/>
  <cols>
    <col min="1" max="2" width="7.28125" style="0" customWidth="1"/>
    <col min="3" max="3" width="10.421875" style="0" customWidth="1"/>
    <col min="4" max="4" width="43.421875" style="0" customWidth="1"/>
    <col min="5" max="9" width="11.421875" style="4" customWidth="1"/>
  </cols>
  <sheetData>
    <row r="1" spans="1:11" s="3" customFormat="1" ht="51">
      <c r="A1" s="22" t="s">
        <v>456</v>
      </c>
      <c r="B1" s="22" t="s">
        <v>455</v>
      </c>
      <c r="C1" s="7" t="s">
        <v>251</v>
      </c>
      <c r="D1" s="7" t="s">
        <v>487</v>
      </c>
      <c r="E1" s="5" t="s">
        <v>390</v>
      </c>
      <c r="F1" s="5" t="s">
        <v>391</v>
      </c>
      <c r="G1" s="5" t="s">
        <v>306</v>
      </c>
      <c r="H1" s="5" t="s">
        <v>392</v>
      </c>
      <c r="I1" s="5" t="s">
        <v>301</v>
      </c>
      <c r="J1" s="7" t="s">
        <v>579</v>
      </c>
      <c r="K1" s="7" t="s">
        <v>580</v>
      </c>
    </row>
    <row r="2" spans="1:5" ht="13.5" thickBot="1">
      <c r="A2" s="42">
        <v>0</v>
      </c>
      <c r="B2" s="42">
        <v>0</v>
      </c>
      <c r="C2" t="s">
        <v>483</v>
      </c>
      <c r="D2" t="s">
        <v>252</v>
      </c>
      <c r="E2" s="4">
        <v>0</v>
      </c>
    </row>
    <row r="3" spans="1:9" ht="13.5" thickBot="1">
      <c r="A3" s="143"/>
      <c r="B3" s="79">
        <v>1</v>
      </c>
      <c r="C3" s="79" t="str">
        <f>VLOOKUP(B3,FSL,2)</f>
        <v>KRL</v>
      </c>
      <c r="D3" s="142" t="str">
        <f>VLOOKUP(B3,FSL,20)</f>
        <v>F1-S1 RIOLink: CTL 1</v>
      </c>
      <c r="E3" s="39"/>
      <c r="F3" s="39"/>
      <c r="G3" s="39"/>
      <c r="H3" s="39"/>
      <c r="I3" s="39"/>
    </row>
    <row r="4" spans="1:12" ht="12.75">
      <c r="A4" s="25">
        <f>VLOOKUP(B3,FSL,11)</f>
        <v>1</v>
      </c>
      <c r="B4" s="25">
        <v>1</v>
      </c>
      <c r="C4" s="128"/>
      <c r="E4" s="4">
        <v>0</v>
      </c>
      <c r="J4" s="4" t="s">
        <v>586</v>
      </c>
      <c r="K4" s="212">
        <v>2</v>
      </c>
      <c r="L4" s="346" t="s">
        <v>633</v>
      </c>
    </row>
    <row r="5" spans="1:12" ht="12.75">
      <c r="A5" s="25">
        <f aca="true" t="shared" si="0" ref="A5:B35">1+A4</f>
        <v>2</v>
      </c>
      <c r="B5" s="25">
        <f t="shared" si="0"/>
        <v>2</v>
      </c>
      <c r="C5" s="128"/>
      <c r="E5" s="4">
        <v>0</v>
      </c>
      <c r="J5" s="4" t="s">
        <v>586</v>
      </c>
      <c r="K5" s="32">
        <v>3</v>
      </c>
      <c r="L5" s="347"/>
    </row>
    <row r="6" spans="1:12" ht="12.75">
      <c r="A6" s="25">
        <f t="shared" si="0"/>
        <v>3</v>
      </c>
      <c r="B6" s="25">
        <f t="shared" si="0"/>
        <v>3</v>
      </c>
      <c r="C6" s="128"/>
      <c r="E6" s="4">
        <v>0</v>
      </c>
      <c r="J6" s="4" t="s">
        <v>586</v>
      </c>
      <c r="K6" s="32">
        <v>5</v>
      </c>
      <c r="L6" s="347"/>
    </row>
    <row r="7" spans="1:12" ht="12.75">
      <c r="A7" s="25">
        <f t="shared" si="0"/>
        <v>4</v>
      </c>
      <c r="B7" s="25">
        <f t="shared" si="0"/>
        <v>4</v>
      </c>
      <c r="C7" s="128"/>
      <c r="E7" s="4">
        <v>0</v>
      </c>
      <c r="J7" s="4" t="s">
        <v>586</v>
      </c>
      <c r="K7" s="215">
        <v>6</v>
      </c>
      <c r="L7" s="347"/>
    </row>
    <row r="8" spans="1:12" ht="12.75">
      <c r="A8" s="25">
        <f t="shared" si="0"/>
        <v>5</v>
      </c>
      <c r="B8" s="25">
        <f t="shared" si="0"/>
        <v>5</v>
      </c>
      <c r="C8" s="128"/>
      <c r="E8" s="4">
        <v>0</v>
      </c>
      <c r="J8" s="4" t="s">
        <v>586</v>
      </c>
      <c r="K8" s="215">
        <v>8</v>
      </c>
      <c r="L8" s="347"/>
    </row>
    <row r="9" spans="1:12" ht="12.75">
      <c r="A9" s="25">
        <f t="shared" si="0"/>
        <v>6</v>
      </c>
      <c r="B9" s="25">
        <f t="shared" si="0"/>
        <v>6</v>
      </c>
      <c r="C9" s="128"/>
      <c r="E9" s="4">
        <v>0</v>
      </c>
      <c r="J9" s="4" t="s">
        <v>586</v>
      </c>
      <c r="K9" s="215">
        <v>9</v>
      </c>
      <c r="L9" s="347"/>
    </row>
    <row r="10" spans="1:12" ht="12.75">
      <c r="A10" s="25">
        <f t="shared" si="0"/>
        <v>7</v>
      </c>
      <c r="B10" s="25">
        <f t="shared" si="0"/>
        <v>7</v>
      </c>
      <c r="C10" s="128"/>
      <c r="E10" s="4">
        <v>0</v>
      </c>
      <c r="J10" s="4" t="s">
        <v>586</v>
      </c>
      <c r="K10" s="215">
        <v>11</v>
      </c>
      <c r="L10" s="347"/>
    </row>
    <row r="11" spans="1:12" ht="12.75">
      <c r="A11" s="25">
        <f t="shared" si="0"/>
        <v>8</v>
      </c>
      <c r="B11" s="25">
        <f t="shared" si="0"/>
        <v>8</v>
      </c>
      <c r="C11" s="128"/>
      <c r="E11" s="4">
        <v>0</v>
      </c>
      <c r="J11" s="4" t="s">
        <v>586</v>
      </c>
      <c r="K11" s="215">
        <v>12</v>
      </c>
      <c r="L11" s="347"/>
    </row>
    <row r="12" spans="1:12" ht="12.75">
      <c r="A12" s="25">
        <f t="shared" si="0"/>
        <v>9</v>
      </c>
      <c r="B12" s="25">
        <f t="shared" si="0"/>
        <v>9</v>
      </c>
      <c r="C12" s="128"/>
      <c r="E12" s="4">
        <v>0</v>
      </c>
      <c r="J12" s="4" t="s">
        <v>586</v>
      </c>
      <c r="K12" s="215">
        <v>14</v>
      </c>
      <c r="L12" s="347"/>
    </row>
    <row r="13" spans="1:12" ht="12.75">
      <c r="A13" s="25">
        <f t="shared" si="0"/>
        <v>10</v>
      </c>
      <c r="B13" s="25">
        <f t="shared" si="0"/>
        <v>10</v>
      </c>
      <c r="C13" s="128"/>
      <c r="E13" s="4">
        <v>0</v>
      </c>
      <c r="J13" s="4" t="s">
        <v>586</v>
      </c>
      <c r="K13" s="215">
        <v>15</v>
      </c>
      <c r="L13" s="347"/>
    </row>
    <row r="14" spans="1:12" ht="12.75">
      <c r="A14" s="25">
        <f t="shared" si="0"/>
        <v>11</v>
      </c>
      <c r="B14" s="25">
        <f t="shared" si="0"/>
        <v>11</v>
      </c>
      <c r="C14" s="155"/>
      <c r="D14" s="156"/>
      <c r="E14" s="4">
        <v>0</v>
      </c>
      <c r="J14" s="4" t="s">
        <v>586</v>
      </c>
      <c r="K14" s="215">
        <v>17</v>
      </c>
      <c r="L14" s="347"/>
    </row>
    <row r="15" spans="1:12" ht="12.75">
      <c r="A15" s="25">
        <f t="shared" si="0"/>
        <v>12</v>
      </c>
      <c r="B15" s="25">
        <f t="shared" si="0"/>
        <v>12</v>
      </c>
      <c r="C15" s="155"/>
      <c r="D15" s="156"/>
      <c r="E15" s="4">
        <v>0</v>
      </c>
      <c r="J15" s="4" t="s">
        <v>586</v>
      </c>
      <c r="K15" s="215">
        <v>18</v>
      </c>
      <c r="L15" s="347"/>
    </row>
    <row r="16" spans="1:12" ht="12.75">
      <c r="A16" s="25">
        <f t="shared" si="0"/>
        <v>13</v>
      </c>
      <c r="B16" s="25">
        <f t="shared" si="0"/>
        <v>13</v>
      </c>
      <c r="C16" s="155"/>
      <c r="D16" s="156"/>
      <c r="E16" s="4">
        <v>0</v>
      </c>
      <c r="J16" s="4" t="s">
        <v>586</v>
      </c>
      <c r="K16" s="215">
        <v>20</v>
      </c>
      <c r="L16" s="347"/>
    </row>
    <row r="17" spans="1:12" ht="12.75">
      <c r="A17" s="25">
        <f t="shared" si="0"/>
        <v>14</v>
      </c>
      <c r="B17" s="25">
        <f t="shared" si="0"/>
        <v>14</v>
      </c>
      <c r="C17" s="155"/>
      <c r="D17" s="156"/>
      <c r="E17" s="4">
        <v>0</v>
      </c>
      <c r="J17" s="4" t="s">
        <v>586</v>
      </c>
      <c r="K17" s="215">
        <v>21</v>
      </c>
      <c r="L17" s="347"/>
    </row>
    <row r="18" spans="1:12" ht="12.75">
      <c r="A18" s="25">
        <f t="shared" si="0"/>
        <v>15</v>
      </c>
      <c r="B18" s="25">
        <f t="shared" si="0"/>
        <v>15</v>
      </c>
      <c r="C18" s="155"/>
      <c r="D18" s="156"/>
      <c r="E18" s="4">
        <v>0</v>
      </c>
      <c r="J18" s="4" t="s">
        <v>586</v>
      </c>
      <c r="K18" s="215">
        <v>23</v>
      </c>
      <c r="L18" s="347"/>
    </row>
    <row r="19" spans="1:12" ht="12.75">
      <c r="A19" s="25">
        <f t="shared" si="0"/>
        <v>16</v>
      </c>
      <c r="B19" s="25">
        <f t="shared" si="0"/>
        <v>16</v>
      </c>
      <c r="C19" s="128" t="s">
        <v>526</v>
      </c>
      <c r="D19" t="s">
        <v>526</v>
      </c>
      <c r="E19" s="4">
        <v>0</v>
      </c>
      <c r="J19" s="4" t="s">
        <v>586</v>
      </c>
      <c r="K19" s="215">
        <v>24</v>
      </c>
      <c r="L19" s="348"/>
    </row>
    <row r="20" spans="1:5" ht="12.75">
      <c r="A20" s="42">
        <f t="shared" si="0"/>
        <v>17</v>
      </c>
      <c r="B20" s="42">
        <f t="shared" si="0"/>
        <v>17</v>
      </c>
      <c r="C20" s="128" t="s">
        <v>526</v>
      </c>
      <c r="D20" s="92" t="s">
        <v>386</v>
      </c>
      <c r="E20" s="4">
        <v>0</v>
      </c>
    </row>
    <row r="21" spans="1:5" ht="12.75">
      <c r="A21" s="42">
        <f t="shared" si="0"/>
        <v>18</v>
      </c>
      <c r="B21" s="42">
        <f t="shared" si="0"/>
        <v>18</v>
      </c>
      <c r="C21" s="128" t="s">
        <v>526</v>
      </c>
      <c r="D21" s="92" t="s">
        <v>386</v>
      </c>
      <c r="E21" s="4">
        <v>0</v>
      </c>
    </row>
    <row r="22" spans="1:5" ht="12.75">
      <c r="A22" s="42">
        <f t="shared" si="0"/>
        <v>19</v>
      </c>
      <c r="B22" s="42">
        <f t="shared" si="0"/>
        <v>19</v>
      </c>
      <c r="C22" s="128" t="s">
        <v>526</v>
      </c>
      <c r="D22" s="92" t="s">
        <v>386</v>
      </c>
      <c r="E22" s="4">
        <v>0</v>
      </c>
    </row>
    <row r="23" spans="1:5" ht="12.75">
      <c r="A23" s="42">
        <f t="shared" si="0"/>
        <v>20</v>
      </c>
      <c r="B23" s="42">
        <f t="shared" si="0"/>
        <v>20</v>
      </c>
      <c r="C23" s="128" t="s">
        <v>526</v>
      </c>
      <c r="D23" s="92" t="s">
        <v>386</v>
      </c>
      <c r="E23" s="4">
        <v>0</v>
      </c>
    </row>
    <row r="24" spans="1:5" ht="12.75">
      <c r="A24" s="42">
        <f t="shared" si="0"/>
        <v>21</v>
      </c>
      <c r="B24" s="42">
        <f t="shared" si="0"/>
        <v>21</v>
      </c>
      <c r="C24" s="128" t="s">
        <v>526</v>
      </c>
      <c r="D24" s="92" t="s">
        <v>386</v>
      </c>
      <c r="E24" s="4">
        <v>0</v>
      </c>
    </row>
    <row r="25" spans="1:5" ht="12.75">
      <c r="A25" s="42">
        <f t="shared" si="0"/>
        <v>22</v>
      </c>
      <c r="B25" s="42">
        <f t="shared" si="0"/>
        <v>22</v>
      </c>
      <c r="C25" s="128" t="s">
        <v>526</v>
      </c>
      <c r="D25" s="92" t="s">
        <v>386</v>
      </c>
      <c r="E25" s="4">
        <v>0</v>
      </c>
    </row>
    <row r="26" spans="1:5" ht="12.75">
      <c r="A26" s="42">
        <f t="shared" si="0"/>
        <v>23</v>
      </c>
      <c r="B26" s="42">
        <f t="shared" si="0"/>
        <v>23</v>
      </c>
      <c r="C26" s="128" t="s">
        <v>526</v>
      </c>
      <c r="D26" s="92" t="s">
        <v>386</v>
      </c>
      <c r="E26" s="4">
        <v>0</v>
      </c>
    </row>
    <row r="27" spans="1:5" ht="12.75">
      <c r="A27" s="42">
        <f t="shared" si="0"/>
        <v>24</v>
      </c>
      <c r="B27" s="42">
        <f t="shared" si="0"/>
        <v>24</v>
      </c>
      <c r="C27" s="128" t="s">
        <v>526</v>
      </c>
      <c r="D27" s="92" t="s">
        <v>386</v>
      </c>
      <c r="E27" s="4">
        <v>0</v>
      </c>
    </row>
    <row r="28" spans="1:5" ht="12.75">
      <c r="A28" s="42">
        <f t="shared" si="0"/>
        <v>25</v>
      </c>
      <c r="B28" s="42">
        <f t="shared" si="0"/>
        <v>25</v>
      </c>
      <c r="C28" s="128" t="s">
        <v>526</v>
      </c>
      <c r="D28" s="92" t="s">
        <v>386</v>
      </c>
      <c r="E28" s="4">
        <v>0</v>
      </c>
    </row>
    <row r="29" spans="1:5" ht="12.75">
      <c r="A29" s="42">
        <f t="shared" si="0"/>
        <v>26</v>
      </c>
      <c r="B29" s="42">
        <f t="shared" si="0"/>
        <v>26</v>
      </c>
      <c r="C29" s="128" t="s">
        <v>526</v>
      </c>
      <c r="D29" s="92" t="s">
        <v>386</v>
      </c>
      <c r="E29" s="4">
        <v>0</v>
      </c>
    </row>
    <row r="30" spans="1:5" ht="12.75">
      <c r="A30" s="42">
        <f t="shared" si="0"/>
        <v>27</v>
      </c>
      <c r="B30" s="42">
        <f t="shared" si="0"/>
        <v>27</v>
      </c>
      <c r="C30" s="128"/>
      <c r="D30" s="92" t="s">
        <v>386</v>
      </c>
      <c r="E30" s="4">
        <v>0</v>
      </c>
    </row>
    <row r="31" spans="1:5" ht="12.75">
      <c r="A31" s="42">
        <f t="shared" si="0"/>
        <v>28</v>
      </c>
      <c r="B31" s="42">
        <f t="shared" si="0"/>
        <v>28</v>
      </c>
      <c r="C31" s="128"/>
      <c r="D31" s="92" t="s">
        <v>386</v>
      </c>
      <c r="E31" s="4">
        <v>0</v>
      </c>
    </row>
    <row r="32" spans="1:5" ht="12.75">
      <c r="A32" s="42">
        <f t="shared" si="0"/>
        <v>29</v>
      </c>
      <c r="B32" s="42">
        <f t="shared" si="0"/>
        <v>29</v>
      </c>
      <c r="C32" s="128"/>
      <c r="D32" s="92" t="s">
        <v>386</v>
      </c>
      <c r="E32" s="4">
        <v>0</v>
      </c>
    </row>
    <row r="33" spans="1:5" ht="12.75">
      <c r="A33" s="42">
        <f t="shared" si="0"/>
        <v>30</v>
      </c>
      <c r="B33" s="42">
        <f t="shared" si="0"/>
        <v>30</v>
      </c>
      <c r="C33" s="128"/>
      <c r="D33" s="92" t="s">
        <v>386</v>
      </c>
      <c r="E33" s="4">
        <v>0</v>
      </c>
    </row>
    <row r="34" spans="1:5" ht="12.75">
      <c r="A34" s="42">
        <f t="shared" si="0"/>
        <v>31</v>
      </c>
      <c r="B34" s="42">
        <f t="shared" si="0"/>
        <v>31</v>
      </c>
      <c r="C34" s="128"/>
      <c r="D34" s="92" t="s">
        <v>386</v>
      </c>
      <c r="E34" s="4">
        <v>0</v>
      </c>
    </row>
    <row r="35" spans="1:5" ht="12.75">
      <c r="A35" s="42">
        <f t="shared" si="0"/>
        <v>32</v>
      </c>
      <c r="B35" s="42">
        <f t="shared" si="0"/>
        <v>32</v>
      </c>
      <c r="C35" s="128"/>
      <c r="D35" s="92" t="s">
        <v>386</v>
      </c>
      <c r="E35" s="4">
        <v>0</v>
      </c>
    </row>
  </sheetData>
  <sheetProtection/>
  <mergeCells count="1">
    <mergeCell ref="L4:L19"/>
  </mergeCells>
  <dataValidations count="3">
    <dataValidation type="textLength" showErrorMessage="1" errorTitle="16 characters maximum" sqref="C36:C65536">
      <formula1>0</formula1>
      <formula2>8</formula2>
    </dataValidation>
    <dataValidation type="textLength" showErrorMessage="1" errorTitle="Maximum 8 characters" sqref="D1">
      <formula1>0</formula1>
      <formula2>256</formula2>
    </dataValidation>
    <dataValidation type="textLength" showErrorMessage="1" errorTitle="8 characters maximum" sqref="C1:C35">
      <formula1>0</formula1>
      <formula2>8</formula2>
    </dataValidation>
  </dataValidations>
  <printOptions gridLines="1"/>
  <pageMargins left="0.5" right="0.5" top="1" bottom="0.5" header="0.5" footer="0.5"/>
  <pageSetup fitToHeight="0" fitToWidth="1" orientation="portrait" scale="57" r:id="rId1"/>
  <headerFooter alignWithMargins="0">
    <oddHeader>&amp;Lfile &amp;F&amp;C&amp;A&amp;Rprinted &amp;D &amp;T
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2" width="7.28125" style="0" customWidth="1"/>
    <col min="3" max="3" width="10.421875" style="0" customWidth="1"/>
    <col min="4" max="4" width="43.421875" style="0" customWidth="1"/>
  </cols>
  <sheetData>
    <row r="1" spans="1:6" s="3" customFormat="1" ht="51">
      <c r="A1" s="22" t="s">
        <v>496</v>
      </c>
      <c r="B1" s="22" t="s">
        <v>151</v>
      </c>
      <c r="C1" s="7" t="s">
        <v>251</v>
      </c>
      <c r="D1" s="7" t="s">
        <v>487</v>
      </c>
      <c r="E1" s="7" t="s">
        <v>579</v>
      </c>
      <c r="F1" s="7" t="s">
        <v>580</v>
      </c>
    </row>
    <row r="2" spans="1:4" ht="13.5" thickBot="1">
      <c r="A2" s="42">
        <v>0</v>
      </c>
      <c r="B2" s="42">
        <v>0</v>
      </c>
      <c r="C2" t="s">
        <v>483</v>
      </c>
      <c r="D2" t="s">
        <v>252</v>
      </c>
    </row>
    <row r="3" spans="1:4" ht="13.5" thickBot="1">
      <c r="A3" s="143"/>
      <c r="B3" s="79">
        <v>1</v>
      </c>
      <c r="C3" s="79" t="str">
        <f>VLOOKUP(B3,FSL,2)</f>
        <v>KRL</v>
      </c>
      <c r="D3" s="142" t="str">
        <f>VLOOKUP(B3,FSL,20)</f>
        <v>F1-S1 RIOLink: CTL 1</v>
      </c>
    </row>
    <row r="4" spans="1:7" ht="12.75">
      <c r="A4" s="25">
        <f>VLOOKUP(B3,FSL,11)</f>
        <v>1</v>
      </c>
      <c r="B4" s="25">
        <v>1</v>
      </c>
      <c r="C4" s="128" t="s">
        <v>530</v>
      </c>
      <c r="D4" s="157" t="s">
        <v>529</v>
      </c>
      <c r="E4" s="4" t="s">
        <v>585</v>
      </c>
      <c r="F4" s="4">
        <v>27</v>
      </c>
      <c r="G4" s="346" t="s">
        <v>632</v>
      </c>
    </row>
    <row r="5" spans="1:7" ht="12.75">
      <c r="A5" s="25">
        <f aca="true" t="shared" si="0" ref="A5:B35">1+A4</f>
        <v>2</v>
      </c>
      <c r="B5" s="25">
        <f t="shared" si="0"/>
        <v>2</v>
      </c>
      <c r="C5" s="128"/>
      <c r="D5" s="168"/>
      <c r="E5" s="4" t="s">
        <v>585</v>
      </c>
      <c r="F5" s="4">
        <v>28</v>
      </c>
      <c r="G5" s="347"/>
    </row>
    <row r="6" spans="1:7" ht="12.75">
      <c r="A6" s="25">
        <f t="shared" si="0"/>
        <v>3</v>
      </c>
      <c r="B6" s="25">
        <f t="shared" si="0"/>
        <v>3</v>
      </c>
      <c r="C6" s="128"/>
      <c r="E6" s="4" t="s">
        <v>585</v>
      </c>
      <c r="F6" s="4">
        <v>30</v>
      </c>
      <c r="G6" s="347"/>
    </row>
    <row r="7" spans="1:7" ht="12.75">
      <c r="A7" s="25">
        <f t="shared" si="0"/>
        <v>4</v>
      </c>
      <c r="B7" s="25">
        <f t="shared" si="0"/>
        <v>4</v>
      </c>
      <c r="C7" s="128" t="s">
        <v>563</v>
      </c>
      <c r="D7" t="s">
        <v>565</v>
      </c>
      <c r="E7" s="4" t="s">
        <v>585</v>
      </c>
      <c r="F7" s="4">
        <v>31</v>
      </c>
      <c r="G7" s="347"/>
    </row>
    <row r="8" spans="1:7" ht="12.75">
      <c r="A8" s="25">
        <f t="shared" si="0"/>
        <v>5</v>
      </c>
      <c r="B8" s="25">
        <f t="shared" si="0"/>
        <v>5</v>
      </c>
      <c r="C8" s="128" t="s">
        <v>564</v>
      </c>
      <c r="D8" t="s">
        <v>566</v>
      </c>
      <c r="E8" s="4" t="s">
        <v>585</v>
      </c>
      <c r="F8" s="4">
        <v>33</v>
      </c>
      <c r="G8" s="347"/>
    </row>
    <row r="9" spans="1:7" ht="12.75">
      <c r="A9" s="25">
        <f t="shared" si="0"/>
        <v>6</v>
      </c>
      <c r="B9" s="25">
        <f t="shared" si="0"/>
        <v>6</v>
      </c>
      <c r="C9" s="128"/>
      <c r="E9" s="4" t="s">
        <v>585</v>
      </c>
      <c r="F9" s="4">
        <v>34</v>
      </c>
      <c r="G9" s="347"/>
    </row>
    <row r="10" spans="1:7" ht="12.75">
      <c r="A10" s="25">
        <f t="shared" si="0"/>
        <v>7</v>
      </c>
      <c r="B10" s="25">
        <f t="shared" si="0"/>
        <v>7</v>
      </c>
      <c r="C10" s="128"/>
      <c r="E10" s="4" t="s">
        <v>585</v>
      </c>
      <c r="F10" s="4">
        <v>36</v>
      </c>
      <c r="G10" s="347"/>
    </row>
    <row r="11" spans="1:7" ht="12.75">
      <c r="A11" s="25">
        <f t="shared" si="0"/>
        <v>8</v>
      </c>
      <c r="B11" s="25">
        <f t="shared" si="0"/>
        <v>8</v>
      </c>
      <c r="C11" s="128"/>
      <c r="E11" s="4" t="s">
        <v>585</v>
      </c>
      <c r="F11" s="4">
        <v>37</v>
      </c>
      <c r="G11" s="347"/>
    </row>
    <row r="12" spans="1:7" ht="12.75">
      <c r="A12" s="25">
        <f t="shared" si="0"/>
        <v>9</v>
      </c>
      <c r="B12" s="25">
        <f t="shared" si="0"/>
        <v>9</v>
      </c>
      <c r="C12" s="128"/>
      <c r="E12" s="4" t="s">
        <v>585</v>
      </c>
      <c r="F12" s="4">
        <v>39</v>
      </c>
      <c r="G12" s="347"/>
    </row>
    <row r="13" spans="1:7" ht="12.75">
      <c r="A13" s="25">
        <f t="shared" si="0"/>
        <v>10</v>
      </c>
      <c r="B13" s="25">
        <f t="shared" si="0"/>
        <v>10</v>
      </c>
      <c r="C13" s="128"/>
      <c r="E13" s="4" t="s">
        <v>585</v>
      </c>
      <c r="F13" s="4">
        <v>40</v>
      </c>
      <c r="G13" s="347"/>
    </row>
    <row r="14" spans="1:7" ht="12.75">
      <c r="A14" s="25">
        <f t="shared" si="0"/>
        <v>11</v>
      </c>
      <c r="B14" s="25">
        <f t="shared" si="0"/>
        <v>11</v>
      </c>
      <c r="C14" s="128"/>
      <c r="E14" s="4" t="s">
        <v>585</v>
      </c>
      <c r="F14" s="4">
        <v>42</v>
      </c>
      <c r="G14" s="347"/>
    </row>
    <row r="15" spans="1:7" ht="12.75">
      <c r="A15" s="25">
        <f t="shared" si="0"/>
        <v>12</v>
      </c>
      <c r="B15" s="25">
        <f t="shared" si="0"/>
        <v>12</v>
      </c>
      <c r="C15" s="128"/>
      <c r="E15" s="4" t="s">
        <v>585</v>
      </c>
      <c r="F15" s="4">
        <v>43</v>
      </c>
      <c r="G15" s="347"/>
    </row>
    <row r="16" spans="1:7" ht="12.75">
      <c r="A16" s="25">
        <f t="shared" si="0"/>
        <v>13</v>
      </c>
      <c r="B16" s="25">
        <f t="shared" si="0"/>
        <v>13</v>
      </c>
      <c r="C16" s="128"/>
      <c r="E16" s="4" t="s">
        <v>585</v>
      </c>
      <c r="F16" s="4">
        <v>45</v>
      </c>
      <c r="G16" s="347"/>
    </row>
    <row r="17" spans="1:7" ht="12.75">
      <c r="A17" s="25">
        <f t="shared" si="0"/>
        <v>14</v>
      </c>
      <c r="B17" s="25">
        <f t="shared" si="0"/>
        <v>14</v>
      </c>
      <c r="C17" s="128"/>
      <c r="E17" s="4" t="s">
        <v>585</v>
      </c>
      <c r="F17" s="4">
        <v>46</v>
      </c>
      <c r="G17" s="347"/>
    </row>
    <row r="18" spans="1:7" ht="12.75">
      <c r="A18" s="25">
        <f t="shared" si="0"/>
        <v>15</v>
      </c>
      <c r="B18" s="25">
        <f t="shared" si="0"/>
        <v>15</v>
      </c>
      <c r="C18" s="128"/>
      <c r="E18" s="4" t="s">
        <v>585</v>
      </c>
      <c r="F18" s="4">
        <v>48</v>
      </c>
      <c r="G18" s="347"/>
    </row>
    <row r="19" spans="1:7" ht="12.75">
      <c r="A19" s="25">
        <f t="shared" si="0"/>
        <v>16</v>
      </c>
      <c r="B19" s="25">
        <f t="shared" si="0"/>
        <v>16</v>
      </c>
      <c r="C19" s="128" t="s">
        <v>528</v>
      </c>
      <c r="E19" s="4" t="s">
        <v>585</v>
      </c>
      <c r="F19" s="4">
        <v>49</v>
      </c>
      <c r="G19" s="348"/>
    </row>
    <row r="20" spans="1:4" ht="12.75">
      <c r="A20" s="42">
        <f t="shared" si="0"/>
        <v>17</v>
      </c>
      <c r="B20" s="42">
        <f t="shared" si="0"/>
        <v>17</v>
      </c>
      <c r="C20" s="128"/>
      <c r="D20" s="92" t="s">
        <v>497</v>
      </c>
    </row>
    <row r="21" spans="1:4" ht="12.75">
      <c r="A21" s="42">
        <f t="shared" si="0"/>
        <v>18</v>
      </c>
      <c r="B21" s="42">
        <f t="shared" si="0"/>
        <v>18</v>
      </c>
      <c r="C21" s="128"/>
      <c r="D21" s="92" t="s">
        <v>497</v>
      </c>
    </row>
    <row r="22" spans="1:4" ht="12.75">
      <c r="A22" s="42">
        <f t="shared" si="0"/>
        <v>19</v>
      </c>
      <c r="B22" s="42">
        <f t="shared" si="0"/>
        <v>19</v>
      </c>
      <c r="C22" s="128"/>
      <c r="D22" s="92" t="s">
        <v>497</v>
      </c>
    </row>
    <row r="23" spans="1:4" ht="12.75">
      <c r="A23" s="42">
        <f t="shared" si="0"/>
        <v>20</v>
      </c>
      <c r="B23" s="42">
        <f t="shared" si="0"/>
        <v>20</v>
      </c>
      <c r="C23" s="128"/>
      <c r="D23" s="92" t="s">
        <v>497</v>
      </c>
    </row>
    <row r="24" spans="1:4" ht="12.75">
      <c r="A24" s="42">
        <f t="shared" si="0"/>
        <v>21</v>
      </c>
      <c r="B24" s="42">
        <f t="shared" si="0"/>
        <v>21</v>
      </c>
      <c r="C24" s="128"/>
      <c r="D24" s="92" t="s">
        <v>497</v>
      </c>
    </row>
    <row r="25" spans="1:4" ht="12.75">
      <c r="A25" s="42">
        <f t="shared" si="0"/>
        <v>22</v>
      </c>
      <c r="B25" s="42">
        <f t="shared" si="0"/>
        <v>22</v>
      </c>
      <c r="C25" s="128"/>
      <c r="D25" s="92" t="s">
        <v>497</v>
      </c>
    </row>
    <row r="26" spans="1:4" ht="12.75">
      <c r="A26" s="42">
        <f t="shared" si="0"/>
        <v>23</v>
      </c>
      <c r="B26" s="42">
        <f t="shared" si="0"/>
        <v>23</v>
      </c>
      <c r="C26" s="128"/>
      <c r="D26" s="92" t="s">
        <v>497</v>
      </c>
    </row>
    <row r="27" spans="1:4" ht="12.75">
      <c r="A27" s="42">
        <f t="shared" si="0"/>
        <v>24</v>
      </c>
      <c r="B27" s="42">
        <f t="shared" si="0"/>
        <v>24</v>
      </c>
      <c r="C27" s="128"/>
      <c r="D27" s="92" t="s">
        <v>497</v>
      </c>
    </row>
    <row r="28" spans="1:4" ht="12.75">
      <c r="A28" s="42">
        <f t="shared" si="0"/>
        <v>25</v>
      </c>
      <c r="B28" s="42">
        <f t="shared" si="0"/>
        <v>25</v>
      </c>
      <c r="C28" s="128"/>
      <c r="D28" s="92" t="s">
        <v>497</v>
      </c>
    </row>
    <row r="29" spans="1:4" ht="12.75">
      <c r="A29" s="42">
        <f t="shared" si="0"/>
        <v>26</v>
      </c>
      <c r="B29" s="42">
        <f t="shared" si="0"/>
        <v>26</v>
      </c>
      <c r="C29" s="128"/>
      <c r="D29" s="92" t="s">
        <v>497</v>
      </c>
    </row>
    <row r="30" spans="1:4" ht="12.75">
      <c r="A30" s="42">
        <f t="shared" si="0"/>
        <v>27</v>
      </c>
      <c r="B30" s="42">
        <f t="shared" si="0"/>
        <v>27</v>
      </c>
      <c r="C30" s="128"/>
      <c r="D30" s="92" t="s">
        <v>497</v>
      </c>
    </row>
    <row r="31" spans="1:4" ht="12.75">
      <c r="A31" s="42">
        <f t="shared" si="0"/>
        <v>28</v>
      </c>
      <c r="B31" s="42">
        <f t="shared" si="0"/>
        <v>28</v>
      </c>
      <c r="C31" s="128"/>
      <c r="D31" s="92" t="s">
        <v>497</v>
      </c>
    </row>
    <row r="32" spans="1:4" ht="12.75">
      <c r="A32" s="42">
        <f t="shared" si="0"/>
        <v>29</v>
      </c>
      <c r="B32" s="42">
        <f t="shared" si="0"/>
        <v>29</v>
      </c>
      <c r="C32" s="128"/>
      <c r="D32" s="92" t="s">
        <v>497</v>
      </c>
    </row>
    <row r="33" spans="1:4" ht="12.75">
      <c r="A33" s="42">
        <f t="shared" si="0"/>
        <v>30</v>
      </c>
      <c r="B33" s="42">
        <f t="shared" si="0"/>
        <v>30</v>
      </c>
      <c r="C33" s="128"/>
      <c r="D33" s="92" t="s">
        <v>497</v>
      </c>
    </row>
    <row r="34" spans="1:4" ht="12.75">
      <c r="A34" s="42">
        <f t="shared" si="0"/>
        <v>31</v>
      </c>
      <c r="B34" s="42">
        <f t="shared" si="0"/>
        <v>31</v>
      </c>
      <c r="C34" s="128"/>
      <c r="D34" s="92" t="s">
        <v>497</v>
      </c>
    </row>
    <row r="35" spans="1:4" ht="12.75">
      <c r="A35" s="42">
        <f t="shared" si="0"/>
        <v>32</v>
      </c>
      <c r="B35" s="42">
        <f t="shared" si="0"/>
        <v>32</v>
      </c>
      <c r="C35" s="128"/>
      <c r="D35" s="92" t="s">
        <v>497</v>
      </c>
    </row>
  </sheetData>
  <sheetProtection/>
  <mergeCells count="1">
    <mergeCell ref="G4:G19"/>
  </mergeCells>
  <dataValidations count="2">
    <dataValidation type="textLength" showErrorMessage="1" errorTitle="16 characters maximum" sqref="C1 C36:C65536">
      <formula1>0</formula1>
      <formula2>8</formula2>
    </dataValidation>
    <dataValidation type="textLength" showErrorMessage="1" errorTitle="Maximum 8 characters" sqref="D1">
      <formula1>0</formula1>
      <formula2>256</formula2>
    </dataValidation>
  </dataValidations>
  <printOptions gridLines="1"/>
  <pageMargins left="0.5" right="0.5" top="1" bottom="0.5" header="0.5" footer="0.5"/>
  <pageSetup fitToHeight="0" orientation="portrait" scale="65" r:id="rId1"/>
  <headerFooter alignWithMargins="0">
    <oddHeader>&amp;Lfile &amp;F&amp;C&amp;A&amp;Rprinted &amp;D &amp;T
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8.28125" style="14" customWidth="1"/>
    <col min="2" max="2" width="10.00390625" style="14" customWidth="1"/>
    <col min="3" max="3" width="25.140625" style="132" customWidth="1"/>
    <col min="4" max="4" width="7.28125" style="133" customWidth="1"/>
    <col min="5" max="5" width="8.28125" style="133" customWidth="1"/>
    <col min="6" max="6" width="7.28125" style="133" customWidth="1"/>
    <col min="7" max="7" width="8.28125" style="133" customWidth="1"/>
    <col min="8" max="8" width="7.28125" style="129" customWidth="1"/>
    <col min="9" max="9" width="8.28125" style="129" customWidth="1"/>
    <col min="10" max="10" width="7.28125" style="129" customWidth="1"/>
    <col min="11" max="11" width="8.28125" style="129" customWidth="1"/>
    <col min="12" max="12" width="7.28125" style="129" customWidth="1"/>
    <col min="13" max="13" width="8.28125" style="129" customWidth="1"/>
    <col min="14" max="16384" width="11.421875" style="14" customWidth="1"/>
  </cols>
  <sheetData>
    <row r="1" spans="1:13" s="11" customFormat="1" ht="12.75">
      <c r="A1" s="5" t="s">
        <v>134</v>
      </c>
      <c r="B1" s="5" t="s">
        <v>366</v>
      </c>
      <c r="C1" s="5" t="s">
        <v>121</v>
      </c>
      <c r="D1" s="12" t="s">
        <v>313</v>
      </c>
      <c r="E1" s="13" t="s">
        <v>110</v>
      </c>
      <c r="F1" s="12" t="s">
        <v>170</v>
      </c>
      <c r="G1" s="13" t="s">
        <v>110</v>
      </c>
      <c r="H1" s="12" t="s">
        <v>77</v>
      </c>
      <c r="I1" s="13" t="s">
        <v>110</v>
      </c>
      <c r="J1" s="12" t="s">
        <v>130</v>
      </c>
      <c r="K1" s="13" t="s">
        <v>110</v>
      </c>
      <c r="L1" s="12" t="s">
        <v>116</v>
      </c>
      <c r="M1" s="13" t="s">
        <v>110</v>
      </c>
    </row>
    <row r="2" ht="13.5" thickBot="1">
      <c r="A2" s="129">
        <v>0</v>
      </c>
    </row>
    <row r="3" spans="1:14" ht="13.5" thickBot="1">
      <c r="A3" s="134"/>
      <c r="B3" s="135">
        <v>1</v>
      </c>
      <c r="C3" s="136" t="str">
        <f>VLOOKUP(B3,FSL,2)</f>
        <v>KRL</v>
      </c>
      <c r="D3" s="137" t="str">
        <f>VLOOKUP(B3,FSL,20)</f>
        <v>F1-S1 RIOLink: CTL 1</v>
      </c>
      <c r="E3" s="138"/>
      <c r="F3" s="138"/>
      <c r="G3" s="138"/>
      <c r="H3" s="138"/>
      <c r="I3" s="138"/>
      <c r="J3" s="138"/>
      <c r="K3" s="138"/>
      <c r="L3" s="138"/>
      <c r="M3" s="138"/>
      <c r="N3" s="14" t="s">
        <v>527</v>
      </c>
    </row>
    <row r="4" spans="1:13" ht="12.75">
      <c r="A4" s="129">
        <v>1</v>
      </c>
      <c r="B4" s="47" t="s">
        <v>587</v>
      </c>
      <c r="C4" s="47" t="s">
        <v>588</v>
      </c>
      <c r="D4" s="44"/>
      <c r="E4" s="44"/>
      <c r="F4" s="44"/>
      <c r="G4" s="44"/>
      <c r="H4" s="109"/>
      <c r="I4" s="109"/>
      <c r="J4" s="109"/>
      <c r="K4" s="109"/>
      <c r="L4" s="109"/>
      <c r="M4" s="109"/>
    </row>
    <row r="5" spans="1:13" ht="12.75">
      <c r="A5" s="129">
        <f>1+A4</f>
        <v>2</v>
      </c>
      <c r="B5" s="47" t="s">
        <v>587</v>
      </c>
      <c r="C5" s="47" t="s">
        <v>589</v>
      </c>
      <c r="D5" s="44"/>
      <c r="E5" s="44"/>
      <c r="F5" s="44"/>
      <c r="G5" s="44"/>
      <c r="H5" s="109"/>
      <c r="I5" s="109"/>
      <c r="J5" s="109"/>
      <c r="K5" s="109"/>
      <c r="L5" s="109"/>
      <c r="M5" s="109"/>
    </row>
    <row r="6" spans="1:13" ht="12.75">
      <c r="A6" s="129">
        <f aca="true" t="shared" si="0" ref="A6:A19">1+A5</f>
        <v>3</v>
      </c>
      <c r="B6" s="47" t="s">
        <v>587</v>
      </c>
      <c r="C6" s="47" t="s">
        <v>590</v>
      </c>
      <c r="D6" s="44"/>
      <c r="E6" s="44"/>
      <c r="F6" s="44"/>
      <c r="G6" s="44"/>
      <c r="H6" s="109"/>
      <c r="I6" s="109"/>
      <c r="J6" s="109"/>
      <c r="K6" s="109"/>
      <c r="L6" s="109"/>
      <c r="M6" s="109"/>
    </row>
    <row r="7" spans="1:13" ht="12.75">
      <c r="A7" s="129">
        <f t="shared" si="0"/>
        <v>4</v>
      </c>
      <c r="B7" s="47" t="s">
        <v>587</v>
      </c>
      <c r="C7" s="47" t="s">
        <v>591</v>
      </c>
      <c r="D7" s="44"/>
      <c r="E7" s="44"/>
      <c r="F7" s="44"/>
      <c r="G7" s="44"/>
      <c r="H7" s="109"/>
      <c r="I7" s="109"/>
      <c r="J7" s="109"/>
      <c r="K7" s="109"/>
      <c r="L7" s="109"/>
      <c r="M7" s="109"/>
    </row>
    <row r="8" spans="1:13" ht="12.75">
      <c r="A8" s="129">
        <f t="shared" si="0"/>
        <v>5</v>
      </c>
      <c r="B8" s="47" t="s">
        <v>587</v>
      </c>
      <c r="C8" s="249" t="s">
        <v>758</v>
      </c>
      <c r="D8" s="44"/>
      <c r="E8" s="44"/>
      <c r="F8" s="44"/>
      <c r="G8" s="44"/>
      <c r="H8" s="109"/>
      <c r="I8" s="109"/>
      <c r="J8" s="109"/>
      <c r="K8" s="109"/>
      <c r="L8" s="109"/>
      <c r="M8" s="109"/>
    </row>
    <row r="9" spans="1:13" ht="12.75">
      <c r="A9" s="129">
        <f t="shared" si="0"/>
        <v>6</v>
      </c>
      <c r="B9" s="47" t="s">
        <v>587</v>
      </c>
      <c r="C9" s="47"/>
      <c r="D9" s="44"/>
      <c r="E9" s="44"/>
      <c r="F9" s="44"/>
      <c r="G9" s="44"/>
      <c r="H9" s="109"/>
      <c r="I9" s="109"/>
      <c r="J9" s="109"/>
      <c r="K9" s="109"/>
      <c r="L9" s="109"/>
      <c r="M9" s="109"/>
    </row>
    <row r="10" spans="1:13" ht="12.75">
      <c r="A10" s="129">
        <f t="shared" si="0"/>
        <v>7</v>
      </c>
      <c r="B10" s="47" t="s">
        <v>587</v>
      </c>
      <c r="C10" s="47"/>
      <c r="D10" s="67"/>
      <c r="E10" s="67"/>
      <c r="F10" s="67"/>
      <c r="G10" s="67"/>
      <c r="H10" s="52"/>
      <c r="I10" s="52"/>
      <c r="J10" s="52"/>
      <c r="K10" s="109"/>
      <c r="L10" s="109"/>
      <c r="M10" s="109"/>
    </row>
    <row r="11" spans="1:13" ht="12.75">
      <c r="A11" s="129">
        <f t="shared" si="0"/>
        <v>8</v>
      </c>
      <c r="B11" s="47"/>
      <c r="C11" s="47"/>
      <c r="D11" s="67"/>
      <c r="E11" s="67"/>
      <c r="F11" s="67"/>
      <c r="G11" s="67"/>
      <c r="H11" s="52"/>
      <c r="I11" s="52"/>
      <c r="J11" s="52"/>
      <c r="K11" s="109"/>
      <c r="L11" s="109"/>
      <c r="M11" s="109"/>
    </row>
    <row r="12" spans="1:13" s="129" customFormat="1" ht="12.75">
      <c r="A12" s="129">
        <f t="shared" si="0"/>
        <v>9</v>
      </c>
      <c r="B12" s="89"/>
      <c r="C12" s="130"/>
      <c r="D12" s="67"/>
      <c r="E12" s="67"/>
      <c r="F12" s="67"/>
      <c r="G12" s="67"/>
      <c r="H12" s="52"/>
      <c r="I12" s="52"/>
      <c r="J12" s="52"/>
      <c r="K12" s="109"/>
      <c r="L12" s="109"/>
      <c r="M12" s="109"/>
    </row>
    <row r="13" spans="1:13" ht="12.75">
      <c r="A13" s="129">
        <f t="shared" si="0"/>
        <v>10</v>
      </c>
      <c r="C13" s="47"/>
      <c r="D13" s="139"/>
      <c r="E13" s="139"/>
      <c r="F13" s="139"/>
      <c r="G13" s="139"/>
      <c r="H13" s="131"/>
      <c r="I13" s="131"/>
      <c r="J13" s="131"/>
      <c r="K13" s="109"/>
      <c r="L13" s="109"/>
      <c r="M13" s="109"/>
    </row>
    <row r="14" spans="1:10" ht="12.75">
      <c r="A14" s="129">
        <f t="shared" si="0"/>
        <v>11</v>
      </c>
      <c r="C14" s="47"/>
      <c r="D14" s="139"/>
      <c r="E14" s="139"/>
      <c r="F14" s="139"/>
      <c r="G14" s="139"/>
      <c r="H14" s="131"/>
      <c r="I14" s="131"/>
      <c r="J14" s="131"/>
    </row>
    <row r="15" spans="1:10" ht="12.75">
      <c r="A15" s="129">
        <f t="shared" si="0"/>
        <v>12</v>
      </c>
      <c r="D15" s="139"/>
      <c r="E15" s="139"/>
      <c r="F15" s="139"/>
      <c r="G15" s="139"/>
      <c r="H15" s="131"/>
      <c r="I15" s="131"/>
      <c r="J15" s="131"/>
    </row>
    <row r="16" spans="1:10" ht="12.75">
      <c r="A16" s="129">
        <f t="shared" si="0"/>
        <v>13</v>
      </c>
      <c r="D16" s="139"/>
      <c r="E16" s="139"/>
      <c r="F16" s="139"/>
      <c r="G16" s="139"/>
      <c r="H16" s="131"/>
      <c r="I16" s="131"/>
      <c r="J16" s="131"/>
    </row>
    <row r="17" spans="1:10" ht="12.75">
      <c r="A17" s="129">
        <f t="shared" si="0"/>
        <v>14</v>
      </c>
      <c r="C17" s="47"/>
      <c r="D17" s="139"/>
      <c r="E17" s="139"/>
      <c r="F17" s="139"/>
      <c r="G17" s="139"/>
      <c r="H17" s="131"/>
      <c r="I17" s="131"/>
      <c r="J17" s="131"/>
    </row>
    <row r="18" spans="1:13" ht="12.75">
      <c r="A18" s="129">
        <f t="shared" si="0"/>
        <v>15</v>
      </c>
      <c r="B18" s="47"/>
      <c r="C18" s="47"/>
      <c r="D18" s="67"/>
      <c r="E18" s="67"/>
      <c r="F18" s="67"/>
      <c r="G18" s="67"/>
      <c r="H18" s="52"/>
      <c r="I18" s="52"/>
      <c r="J18" s="52"/>
      <c r="K18" s="109"/>
      <c r="L18" s="109"/>
      <c r="M18" s="109"/>
    </row>
    <row r="19" spans="1:13" ht="12.75">
      <c r="A19" s="129">
        <f t="shared" si="0"/>
        <v>16</v>
      </c>
      <c r="B19" s="47"/>
      <c r="C19" s="140"/>
      <c r="D19" s="67"/>
      <c r="E19" s="67"/>
      <c r="F19" s="67"/>
      <c r="G19" s="67"/>
      <c r="H19" s="52"/>
      <c r="I19" s="52"/>
      <c r="J19" s="52"/>
      <c r="K19" s="109"/>
      <c r="L19" s="109"/>
      <c r="M19" s="109"/>
    </row>
  </sheetData>
  <sheetProtection/>
  <dataValidations count="1">
    <dataValidation type="textLength" showErrorMessage="1" errorTitle="Max 256 characters" sqref="D3">
      <formula1>0</formula1>
      <formula2>256</formula2>
    </dataValidation>
  </dataValidations>
  <printOptions gridLines="1"/>
  <pageMargins left="0.5" right="0.5" top="1" bottom="0.5" header="0.5" footer="0.5"/>
  <pageSetup fitToHeight="0" fitToWidth="1" orientation="portrait" scale="69" r:id="rId1"/>
  <headerFooter alignWithMargins="0">
    <oddHeader>&amp;Lfile &amp;F&amp;C&amp;A&amp;Rprinted &amp;D &amp;T
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7"/>
  <sheetViews>
    <sheetView zoomScalePageLayoutView="0" workbookViewId="0" topLeftCell="A1">
      <selection activeCell="C2" sqref="C2"/>
    </sheetView>
  </sheetViews>
  <sheetFormatPr defaultColWidth="10.421875" defaultRowHeight="12.75"/>
  <cols>
    <col min="1" max="1" width="10.421875" style="0" customWidth="1"/>
    <col min="2" max="2" width="10.421875" style="4" customWidth="1"/>
    <col min="3" max="3" width="13.7109375" style="20" customWidth="1"/>
    <col min="4" max="4" width="8.8515625" style="4" customWidth="1"/>
    <col min="5" max="5" width="11.7109375" style="4" customWidth="1"/>
    <col min="6" max="7" width="7.8515625" style="4" customWidth="1"/>
    <col min="8" max="8" width="8.8515625" style="4" customWidth="1"/>
    <col min="9" max="13" width="7.8515625" style="4" customWidth="1"/>
    <col min="14" max="14" width="8.7109375" style="4" customWidth="1"/>
    <col min="15" max="15" width="10.421875" style="4" customWidth="1"/>
    <col min="16" max="24" width="7.8515625" style="4" customWidth="1"/>
  </cols>
  <sheetData>
    <row r="1" spans="1:28" s="1" customFormat="1" ht="76.5">
      <c r="A1" s="7" t="s">
        <v>250</v>
      </c>
      <c r="B1" s="15" t="s">
        <v>273</v>
      </c>
      <c r="C1" s="7" t="s">
        <v>250</v>
      </c>
      <c r="D1" s="15" t="s">
        <v>273</v>
      </c>
      <c r="E1" s="19" t="s">
        <v>419</v>
      </c>
      <c r="F1" s="7" t="s">
        <v>634</v>
      </c>
      <c r="G1" s="7" t="s">
        <v>635</v>
      </c>
      <c r="H1" s="7" t="s">
        <v>636</v>
      </c>
      <c r="I1" s="7" t="s">
        <v>637</v>
      </c>
      <c r="J1" s="7" t="s">
        <v>638</v>
      </c>
      <c r="K1" s="7" t="s">
        <v>639</v>
      </c>
      <c r="L1" s="7" t="s">
        <v>640</v>
      </c>
      <c r="M1" s="7" t="s">
        <v>641</v>
      </c>
      <c r="N1" s="7" t="s">
        <v>642</v>
      </c>
      <c r="O1" s="7" t="s">
        <v>643</v>
      </c>
      <c r="P1" s="7" t="s">
        <v>644</v>
      </c>
      <c r="Q1" s="7" t="s">
        <v>645</v>
      </c>
      <c r="R1" s="7" t="s">
        <v>646</v>
      </c>
      <c r="S1" s="7" t="s">
        <v>197</v>
      </c>
      <c r="T1" s="7" t="s">
        <v>177</v>
      </c>
      <c r="U1" s="7" t="s">
        <v>647</v>
      </c>
      <c r="V1" s="7" t="s">
        <v>648</v>
      </c>
      <c r="W1" s="7" t="s">
        <v>649</v>
      </c>
      <c r="X1" s="7" t="s">
        <v>650</v>
      </c>
      <c r="Y1" s="7" t="s">
        <v>651</v>
      </c>
      <c r="Z1" s="7" t="s">
        <v>652</v>
      </c>
      <c r="AA1" s="7" t="s">
        <v>653</v>
      </c>
      <c r="AB1" s="7" t="s">
        <v>654</v>
      </c>
    </row>
    <row r="2" spans="1:27" ht="12.75">
      <c r="A2" s="4">
        <v>1</v>
      </c>
      <c r="B2" s="4">
        <v>1</v>
      </c>
      <c r="C2" s="17" t="str">
        <f aca="true" t="shared" si="0" ref="C2:C65">VLOOKUP(B2,Location,2,0)</f>
        <v>CTL 1 M20.2</v>
      </c>
      <c r="D2" s="159">
        <v>1</v>
      </c>
      <c r="E2" s="159" t="str">
        <f>VLOOKUP(B2,Location,2,0)</f>
        <v>CTL 1 M20.2</v>
      </c>
      <c r="F2" s="159">
        <v>1</v>
      </c>
      <c r="G2" s="159">
        <v>25</v>
      </c>
      <c r="H2" s="159">
        <v>20</v>
      </c>
      <c r="I2" s="159">
        <v>20</v>
      </c>
      <c r="J2" s="159">
        <v>20</v>
      </c>
      <c r="K2" s="159">
        <v>19</v>
      </c>
      <c r="L2" s="159">
        <v>19</v>
      </c>
      <c r="M2" s="159">
        <v>21</v>
      </c>
      <c r="N2" s="159">
        <v>21</v>
      </c>
      <c r="O2" s="159">
        <v>21</v>
      </c>
      <c r="P2" s="159">
        <v>1</v>
      </c>
      <c r="Q2" s="159">
        <v>0</v>
      </c>
      <c r="R2" s="159">
        <v>0</v>
      </c>
      <c r="S2" s="159">
        <v>15</v>
      </c>
      <c r="T2" s="159">
        <v>1</v>
      </c>
      <c r="U2" s="159">
        <v>2</v>
      </c>
      <c r="V2" s="159">
        <v>3</v>
      </c>
      <c r="W2" s="159"/>
      <c r="X2" s="159">
        <v>19</v>
      </c>
      <c r="Y2" s="11"/>
      <c r="Z2" s="3"/>
      <c r="AA2" s="3"/>
    </row>
    <row r="3" spans="1:26" ht="12.75">
      <c r="A3" s="4">
        <v>2</v>
      </c>
      <c r="C3" s="17" t="str">
        <f t="shared" si="0"/>
        <v>Undefined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1"/>
      <c r="W3" s="11"/>
      <c r="X3" s="11"/>
      <c r="Y3" s="3"/>
      <c r="Z3" s="3"/>
    </row>
    <row r="4" spans="1:26" ht="12.75">
      <c r="A4" s="4">
        <v>3</v>
      </c>
      <c r="C4" s="17" t="str">
        <f t="shared" si="0"/>
        <v>Undefined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1"/>
      <c r="W4" s="11"/>
      <c r="X4" s="11"/>
      <c r="Y4" s="3"/>
      <c r="Z4" s="3"/>
    </row>
    <row r="5" spans="1:26" ht="12.75">
      <c r="A5" s="4">
        <v>4</v>
      </c>
      <c r="C5" s="17" t="str">
        <f t="shared" si="0"/>
        <v>Undefined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1"/>
      <c r="W5" s="11"/>
      <c r="X5" s="11"/>
      <c r="Y5" s="3"/>
      <c r="Z5" s="3"/>
    </row>
    <row r="6" spans="1:26" ht="12.75">
      <c r="A6" s="4">
        <v>5</v>
      </c>
      <c r="C6" s="17" t="str">
        <f t="shared" si="0"/>
        <v>Undefined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1"/>
      <c r="W6" s="11"/>
      <c r="X6" s="11"/>
      <c r="Y6" s="3"/>
      <c r="Z6" s="3"/>
    </row>
    <row r="7" spans="1:26" ht="12.75">
      <c r="A7" s="4">
        <v>6</v>
      </c>
      <c r="C7" s="17" t="str">
        <f t="shared" si="0"/>
        <v>Undefined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1"/>
      <c r="W7" s="11"/>
      <c r="X7" s="11"/>
      <c r="Y7" s="3"/>
      <c r="Z7" s="3"/>
    </row>
    <row r="8" spans="1:26" ht="12.75">
      <c r="A8" s="4">
        <v>7</v>
      </c>
      <c r="C8" s="17" t="str">
        <f t="shared" si="0"/>
        <v>Undefined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1"/>
      <c r="W8" s="11"/>
      <c r="X8" s="11"/>
      <c r="Y8" s="3"/>
      <c r="Z8" s="3"/>
    </row>
    <row r="9" spans="1:26" ht="12.75">
      <c r="A9" s="4">
        <v>8</v>
      </c>
      <c r="C9" s="17" t="str">
        <f t="shared" si="0"/>
        <v>Undefined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1"/>
      <c r="W9" s="11"/>
      <c r="X9" s="11"/>
      <c r="Y9" s="3"/>
      <c r="Z9" s="3"/>
    </row>
    <row r="10" spans="1:26" ht="12.75">
      <c r="A10" s="4">
        <v>9</v>
      </c>
      <c r="C10" s="17" t="str">
        <f t="shared" si="0"/>
        <v>Undefined</v>
      </c>
      <c r="D10" s="11"/>
      <c r="E10" s="11"/>
      <c r="F10" s="141"/>
      <c r="G10" s="141"/>
      <c r="H10" s="141"/>
      <c r="I10" s="141"/>
      <c r="J10" s="141"/>
      <c r="K10" s="11"/>
      <c r="L10" s="11"/>
      <c r="M10" s="11"/>
      <c r="N10" s="11"/>
      <c r="O10" s="11"/>
      <c r="P10" s="11"/>
      <c r="Q10" s="141"/>
      <c r="R10" s="141"/>
      <c r="S10" s="11"/>
      <c r="T10" s="11"/>
      <c r="U10" s="11"/>
      <c r="V10" s="11"/>
      <c r="W10" s="11"/>
      <c r="X10" s="11"/>
      <c r="Y10" s="3"/>
      <c r="Z10" s="3"/>
    </row>
    <row r="11" spans="1:26" ht="12.75">
      <c r="A11" s="4">
        <v>10</v>
      </c>
      <c r="C11" s="17" t="str">
        <f t="shared" si="0"/>
        <v>Undefined</v>
      </c>
      <c r="D11" s="11"/>
      <c r="E11" s="11"/>
      <c r="F11" s="141"/>
      <c r="G11" s="141"/>
      <c r="H11" s="141"/>
      <c r="I11" s="141"/>
      <c r="J11" s="141"/>
      <c r="K11" s="11"/>
      <c r="L11" s="11"/>
      <c r="M11" s="11"/>
      <c r="N11" s="11"/>
      <c r="O11" s="11"/>
      <c r="P11" s="11"/>
      <c r="Q11" s="141"/>
      <c r="R11" s="141"/>
      <c r="S11" s="11"/>
      <c r="T11" s="11"/>
      <c r="U11" s="11"/>
      <c r="V11" s="11"/>
      <c r="W11" s="11"/>
      <c r="X11" s="11"/>
      <c r="Y11" s="3"/>
      <c r="Z11" s="3"/>
    </row>
    <row r="12" spans="1:26" ht="12.75">
      <c r="A12" s="4">
        <v>11</v>
      </c>
      <c r="C12" s="17" t="str">
        <f t="shared" si="0"/>
        <v>Undefined</v>
      </c>
      <c r="D12" s="11"/>
      <c r="E12" s="11"/>
      <c r="F12" s="141"/>
      <c r="G12" s="141"/>
      <c r="H12" s="141"/>
      <c r="I12" s="141"/>
      <c r="J12" s="141"/>
      <c r="K12" s="11"/>
      <c r="L12" s="11"/>
      <c r="M12" s="11"/>
      <c r="N12" s="11"/>
      <c r="O12" s="11"/>
      <c r="P12" s="11"/>
      <c r="Q12" s="141"/>
      <c r="R12" s="141"/>
      <c r="S12" s="11"/>
      <c r="T12" s="11"/>
      <c r="U12" s="11"/>
      <c r="V12" s="11"/>
      <c r="W12" s="11"/>
      <c r="X12" s="11"/>
      <c r="Y12" s="3"/>
      <c r="Z12" s="3"/>
    </row>
    <row r="13" spans="1:26" ht="12.75">
      <c r="A13" s="4">
        <v>12</v>
      </c>
      <c r="C13" s="17" t="str">
        <f t="shared" si="0"/>
        <v>Undefined</v>
      </c>
      <c r="D13" s="11"/>
      <c r="E13" s="11"/>
      <c r="F13" s="141"/>
      <c r="G13" s="141"/>
      <c r="H13" s="141"/>
      <c r="I13" s="141"/>
      <c r="J13" s="141"/>
      <c r="K13" s="11"/>
      <c r="L13" s="11"/>
      <c r="M13" s="11"/>
      <c r="N13" s="11"/>
      <c r="O13" s="11"/>
      <c r="P13" s="11"/>
      <c r="Q13" s="141"/>
      <c r="R13" s="141"/>
      <c r="S13" s="11"/>
      <c r="T13" s="11"/>
      <c r="U13" s="11"/>
      <c r="V13" s="11"/>
      <c r="W13" s="11"/>
      <c r="X13" s="11"/>
      <c r="Y13" s="3"/>
      <c r="Z13" s="3"/>
    </row>
    <row r="14" spans="1:26" ht="12.75">
      <c r="A14" s="4">
        <v>13</v>
      </c>
      <c r="C14" s="17" t="str">
        <f t="shared" si="0"/>
        <v>Undefined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3"/>
      <c r="Z14" s="3"/>
    </row>
    <row r="15" spans="1:26" ht="12.75">
      <c r="A15" s="4">
        <v>14</v>
      </c>
      <c r="C15" s="17" t="str">
        <f t="shared" si="0"/>
        <v>Undefined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3"/>
      <c r="Z15" s="3"/>
    </row>
    <row r="16" spans="1:26" ht="12.75">
      <c r="A16" s="4">
        <v>15</v>
      </c>
      <c r="C16" s="17" t="str">
        <f t="shared" si="0"/>
        <v>Undefined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3"/>
      <c r="Z16" s="3"/>
    </row>
    <row r="17" spans="1:26" ht="12.75">
      <c r="A17" s="4">
        <v>16</v>
      </c>
      <c r="C17" s="17" t="str">
        <f t="shared" si="0"/>
        <v>Undefined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3"/>
      <c r="Z17" s="3"/>
    </row>
    <row r="18" spans="1:26" ht="12.75">
      <c r="A18" s="4">
        <v>17</v>
      </c>
      <c r="C18" s="17" t="str">
        <f t="shared" si="0"/>
        <v>Undefined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3"/>
      <c r="Z18" s="3"/>
    </row>
    <row r="19" spans="1:26" ht="12.75">
      <c r="A19" s="4">
        <v>18</v>
      </c>
      <c r="C19" s="17" t="str">
        <f t="shared" si="0"/>
        <v>Undefined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"/>
      <c r="Z19" s="3"/>
    </row>
    <row r="20" spans="1:26" ht="12.75">
      <c r="A20" s="4">
        <v>19</v>
      </c>
      <c r="C20" s="17" t="str">
        <f t="shared" si="0"/>
        <v>Undefined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3"/>
      <c r="Z20" s="3"/>
    </row>
    <row r="21" spans="1:26" ht="12.75">
      <c r="A21" s="4">
        <v>20</v>
      </c>
      <c r="C21" s="17" t="str">
        <f t="shared" si="0"/>
        <v>Undefined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3"/>
      <c r="Z21" s="3"/>
    </row>
    <row r="22" spans="1:26" ht="12.75">
      <c r="A22" s="4">
        <v>21</v>
      </c>
      <c r="C22" s="17" t="str">
        <f t="shared" si="0"/>
        <v>Undefined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3"/>
      <c r="Z22" s="3"/>
    </row>
    <row r="23" spans="1:26" ht="12.75">
      <c r="A23" s="4">
        <v>22</v>
      </c>
      <c r="C23" s="17" t="str">
        <f t="shared" si="0"/>
        <v>Undefined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3"/>
      <c r="Z23" s="3"/>
    </row>
    <row r="24" spans="1:26" ht="12.75">
      <c r="A24" s="4">
        <v>23</v>
      </c>
      <c r="C24" s="17" t="str">
        <f t="shared" si="0"/>
        <v>Undefined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3"/>
      <c r="Z24" s="3"/>
    </row>
    <row r="25" spans="1:26" ht="12.75">
      <c r="A25" s="4">
        <v>24</v>
      </c>
      <c r="C25" s="17" t="str">
        <f t="shared" si="0"/>
        <v>Undefined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3"/>
      <c r="Z25" s="3"/>
    </row>
    <row r="26" spans="1:3" ht="12.75">
      <c r="A26" s="4">
        <v>25</v>
      </c>
      <c r="C26" s="17" t="str">
        <f t="shared" si="0"/>
        <v>Undefined</v>
      </c>
    </row>
    <row r="27" spans="1:3" ht="12.75">
      <c r="A27" s="4">
        <v>26</v>
      </c>
      <c r="C27" s="17" t="str">
        <f t="shared" si="0"/>
        <v>Undefined</v>
      </c>
    </row>
    <row r="28" spans="1:3" ht="12.75">
      <c r="A28" s="4">
        <v>27</v>
      </c>
      <c r="C28" s="17" t="str">
        <f t="shared" si="0"/>
        <v>Undefined</v>
      </c>
    </row>
    <row r="29" spans="1:3" ht="12.75">
      <c r="A29" s="4">
        <v>28</v>
      </c>
      <c r="C29" s="17" t="str">
        <f t="shared" si="0"/>
        <v>Undefined</v>
      </c>
    </row>
    <row r="30" spans="1:3" ht="12.75">
      <c r="A30" s="4">
        <v>29</v>
      </c>
      <c r="C30" s="17" t="str">
        <f t="shared" si="0"/>
        <v>Undefined</v>
      </c>
    </row>
    <row r="31" spans="1:3" ht="12.75">
      <c r="A31" s="4">
        <v>30</v>
      </c>
      <c r="C31" s="17" t="str">
        <f t="shared" si="0"/>
        <v>Undefined</v>
      </c>
    </row>
    <row r="32" spans="1:3" ht="12.75">
      <c r="A32" s="4">
        <v>31</v>
      </c>
      <c r="C32" s="17" t="str">
        <f t="shared" si="0"/>
        <v>Undefined</v>
      </c>
    </row>
    <row r="33" spans="1:3" ht="12.75">
      <c r="A33" s="4">
        <v>32</v>
      </c>
      <c r="C33" s="17" t="str">
        <f t="shared" si="0"/>
        <v>Undefined</v>
      </c>
    </row>
    <row r="34" spans="1:3" ht="12.75">
      <c r="A34" s="4">
        <v>33</v>
      </c>
      <c r="C34" s="17" t="str">
        <f t="shared" si="0"/>
        <v>Undefined</v>
      </c>
    </row>
    <row r="35" spans="1:3" ht="12.75">
      <c r="A35" s="4">
        <v>34</v>
      </c>
      <c r="C35" s="17" t="str">
        <f t="shared" si="0"/>
        <v>Undefined</v>
      </c>
    </row>
    <row r="36" spans="1:3" ht="12.75">
      <c r="A36" s="4">
        <v>35</v>
      </c>
      <c r="C36" s="17" t="str">
        <f t="shared" si="0"/>
        <v>Undefined</v>
      </c>
    </row>
    <row r="37" spans="1:3" ht="12.75">
      <c r="A37" s="4">
        <v>36</v>
      </c>
      <c r="C37" s="17" t="str">
        <f t="shared" si="0"/>
        <v>Undefined</v>
      </c>
    </row>
    <row r="38" spans="1:3" ht="12.75">
      <c r="A38" s="4">
        <v>37</v>
      </c>
      <c r="C38" s="17" t="str">
        <f t="shared" si="0"/>
        <v>Undefined</v>
      </c>
    </row>
    <row r="39" spans="1:3" ht="12.75">
      <c r="A39" s="4">
        <v>38</v>
      </c>
      <c r="C39" s="17" t="str">
        <f t="shared" si="0"/>
        <v>Undefined</v>
      </c>
    </row>
    <row r="40" spans="1:3" ht="12.75">
      <c r="A40" s="4">
        <v>39</v>
      </c>
      <c r="C40" s="17" t="str">
        <f t="shared" si="0"/>
        <v>Undefined</v>
      </c>
    </row>
    <row r="41" spans="1:3" ht="12.75">
      <c r="A41" s="4">
        <v>40</v>
      </c>
      <c r="C41" s="17" t="str">
        <f t="shared" si="0"/>
        <v>Undefined</v>
      </c>
    </row>
    <row r="42" spans="1:3" ht="12.75">
      <c r="A42" s="4">
        <v>41</v>
      </c>
      <c r="C42" s="17" t="str">
        <f t="shared" si="0"/>
        <v>Undefined</v>
      </c>
    </row>
    <row r="43" spans="1:3" ht="12.75">
      <c r="A43" s="4">
        <v>42</v>
      </c>
      <c r="C43" s="17" t="str">
        <f t="shared" si="0"/>
        <v>Undefined</v>
      </c>
    </row>
    <row r="44" spans="1:3" ht="12.75">
      <c r="A44" s="4">
        <v>43</v>
      </c>
      <c r="C44" s="17" t="str">
        <f t="shared" si="0"/>
        <v>Undefined</v>
      </c>
    </row>
    <row r="45" spans="1:3" ht="12.75">
      <c r="A45" s="4">
        <v>44</v>
      </c>
      <c r="C45" s="17" t="str">
        <f t="shared" si="0"/>
        <v>Undefined</v>
      </c>
    </row>
    <row r="46" spans="1:3" ht="12.75">
      <c r="A46" s="4">
        <v>45</v>
      </c>
      <c r="C46" s="17" t="str">
        <f t="shared" si="0"/>
        <v>Undefined</v>
      </c>
    </row>
    <row r="47" spans="1:3" ht="12.75">
      <c r="A47" s="4">
        <v>46</v>
      </c>
      <c r="C47" s="17" t="str">
        <f t="shared" si="0"/>
        <v>Undefined</v>
      </c>
    </row>
    <row r="48" spans="1:3" ht="12.75">
      <c r="A48" s="4">
        <v>47</v>
      </c>
      <c r="C48" s="17" t="str">
        <f t="shared" si="0"/>
        <v>Undefined</v>
      </c>
    </row>
    <row r="49" spans="1:3" ht="12.75">
      <c r="A49" s="4">
        <v>48</v>
      </c>
      <c r="C49" s="17" t="str">
        <f t="shared" si="0"/>
        <v>Undefined</v>
      </c>
    </row>
    <row r="50" spans="1:3" ht="12.75">
      <c r="A50" s="4">
        <v>49</v>
      </c>
      <c r="C50" s="17" t="str">
        <f t="shared" si="0"/>
        <v>Undefined</v>
      </c>
    </row>
    <row r="51" spans="1:3" ht="12.75">
      <c r="A51" s="4">
        <v>50</v>
      </c>
      <c r="C51" s="17" t="str">
        <f t="shared" si="0"/>
        <v>Undefined</v>
      </c>
    </row>
    <row r="52" spans="1:3" ht="12.75">
      <c r="A52" s="4">
        <v>51</v>
      </c>
      <c r="C52" s="17" t="str">
        <f t="shared" si="0"/>
        <v>Undefined</v>
      </c>
    </row>
    <row r="53" spans="1:3" ht="12.75">
      <c r="A53" s="4">
        <v>52</v>
      </c>
      <c r="C53" s="17" t="str">
        <f t="shared" si="0"/>
        <v>Undefined</v>
      </c>
    </row>
    <row r="54" spans="1:3" ht="12.75">
      <c r="A54" s="4">
        <v>53</v>
      </c>
      <c r="C54" s="17" t="str">
        <f t="shared" si="0"/>
        <v>Undefined</v>
      </c>
    </row>
    <row r="55" spans="1:3" ht="12.75">
      <c r="A55" s="4">
        <v>54</v>
      </c>
      <c r="C55" s="17" t="str">
        <f t="shared" si="0"/>
        <v>Undefined</v>
      </c>
    </row>
    <row r="56" spans="1:3" ht="12.75">
      <c r="A56" s="4">
        <v>55</v>
      </c>
      <c r="C56" s="17" t="str">
        <f t="shared" si="0"/>
        <v>Undefined</v>
      </c>
    </row>
    <row r="57" spans="1:3" ht="12.75">
      <c r="A57" s="4">
        <v>56</v>
      </c>
      <c r="C57" s="17" t="str">
        <f t="shared" si="0"/>
        <v>Undefined</v>
      </c>
    </row>
    <row r="58" spans="1:3" ht="12.75">
      <c r="A58" s="4">
        <v>57</v>
      </c>
      <c r="C58" s="17" t="str">
        <f t="shared" si="0"/>
        <v>Undefined</v>
      </c>
    </row>
    <row r="59" spans="1:3" ht="12.75">
      <c r="A59" s="4">
        <v>58</v>
      </c>
      <c r="C59" s="17" t="str">
        <f t="shared" si="0"/>
        <v>Undefined</v>
      </c>
    </row>
    <row r="60" spans="1:3" ht="12.75">
      <c r="A60" s="4">
        <v>59</v>
      </c>
      <c r="C60" s="17" t="str">
        <f t="shared" si="0"/>
        <v>Undefined</v>
      </c>
    </row>
    <row r="61" spans="1:3" ht="12.75">
      <c r="A61" s="4">
        <v>60</v>
      </c>
      <c r="C61" s="17" t="str">
        <f t="shared" si="0"/>
        <v>Undefined</v>
      </c>
    </row>
    <row r="62" spans="1:3" ht="12.75">
      <c r="A62" s="4">
        <v>61</v>
      </c>
      <c r="C62" s="17" t="str">
        <f t="shared" si="0"/>
        <v>Undefined</v>
      </c>
    </row>
    <row r="63" spans="1:3" ht="12.75">
      <c r="A63" s="4">
        <v>62</v>
      </c>
      <c r="C63" s="17" t="str">
        <f t="shared" si="0"/>
        <v>Undefined</v>
      </c>
    </row>
    <row r="64" spans="1:3" ht="12.75">
      <c r="A64" s="4">
        <v>63</v>
      </c>
      <c r="C64" s="17" t="str">
        <f t="shared" si="0"/>
        <v>Undefined</v>
      </c>
    </row>
    <row r="65" spans="1:3" ht="12.75">
      <c r="A65" s="4">
        <v>64</v>
      </c>
      <c r="C65" s="17" t="str">
        <f t="shared" si="0"/>
        <v>Undefined</v>
      </c>
    </row>
    <row r="66" spans="1:3" ht="12.75">
      <c r="A66" s="4">
        <v>65</v>
      </c>
      <c r="C66" s="17" t="str">
        <f aca="true" t="shared" si="1" ref="C66:C129">VLOOKUP(B66,Location,2,0)</f>
        <v>Undefined</v>
      </c>
    </row>
    <row r="67" spans="1:3" ht="12.75">
      <c r="A67" s="4">
        <v>66</v>
      </c>
      <c r="C67" s="17" t="str">
        <f t="shared" si="1"/>
        <v>Undefined</v>
      </c>
    </row>
    <row r="68" spans="1:3" ht="12.75">
      <c r="A68" s="4">
        <v>67</v>
      </c>
      <c r="C68" s="17" t="str">
        <f t="shared" si="1"/>
        <v>Undefined</v>
      </c>
    </row>
    <row r="69" spans="1:3" ht="12.75">
      <c r="A69" s="4">
        <v>68</v>
      </c>
      <c r="C69" s="17" t="str">
        <f t="shared" si="1"/>
        <v>Undefined</v>
      </c>
    </row>
    <row r="70" spans="1:3" ht="12.75">
      <c r="A70" s="4">
        <v>69</v>
      </c>
      <c r="C70" s="17" t="str">
        <f t="shared" si="1"/>
        <v>Undefined</v>
      </c>
    </row>
    <row r="71" spans="1:3" ht="12.75">
      <c r="A71" s="4">
        <v>70</v>
      </c>
      <c r="C71" s="17" t="str">
        <f t="shared" si="1"/>
        <v>Undefined</v>
      </c>
    </row>
    <row r="72" spans="1:3" ht="12.75">
      <c r="A72" s="4">
        <v>71</v>
      </c>
      <c r="C72" s="17" t="str">
        <f t="shared" si="1"/>
        <v>Undefined</v>
      </c>
    </row>
    <row r="73" spans="1:3" ht="12.75">
      <c r="A73" s="4">
        <v>72</v>
      </c>
      <c r="C73" s="17" t="str">
        <f t="shared" si="1"/>
        <v>Undefined</v>
      </c>
    </row>
    <row r="74" spans="1:3" ht="12.75">
      <c r="A74" s="4">
        <v>73</v>
      </c>
      <c r="C74" s="17" t="str">
        <f t="shared" si="1"/>
        <v>Undefined</v>
      </c>
    </row>
    <row r="75" spans="1:3" ht="12.75">
      <c r="A75" s="4">
        <v>74</v>
      </c>
      <c r="C75" s="17" t="str">
        <f t="shared" si="1"/>
        <v>Undefined</v>
      </c>
    </row>
    <row r="76" spans="1:3" ht="12.75">
      <c r="A76" s="4">
        <v>75</v>
      </c>
      <c r="C76" s="17" t="str">
        <f t="shared" si="1"/>
        <v>Undefined</v>
      </c>
    </row>
    <row r="77" spans="1:3" ht="12.75">
      <c r="A77" s="4">
        <v>76</v>
      </c>
      <c r="C77" s="17" t="str">
        <f t="shared" si="1"/>
        <v>Undefined</v>
      </c>
    </row>
    <row r="78" spans="1:3" ht="12.75">
      <c r="A78" s="4">
        <v>77</v>
      </c>
      <c r="C78" s="17" t="str">
        <f t="shared" si="1"/>
        <v>Undefined</v>
      </c>
    </row>
    <row r="79" spans="1:3" ht="12.75">
      <c r="A79" s="4">
        <v>78</v>
      </c>
      <c r="C79" s="17" t="str">
        <f t="shared" si="1"/>
        <v>Undefined</v>
      </c>
    </row>
    <row r="80" spans="1:3" ht="12.75">
      <c r="A80" s="4">
        <v>79</v>
      </c>
      <c r="C80" s="17" t="str">
        <f t="shared" si="1"/>
        <v>Undefined</v>
      </c>
    </row>
    <row r="81" spans="1:3" ht="12.75">
      <c r="A81" s="4">
        <v>80</v>
      </c>
      <c r="C81" s="17" t="str">
        <f t="shared" si="1"/>
        <v>Undefined</v>
      </c>
    </row>
    <row r="82" spans="1:3" ht="12.75">
      <c r="A82" s="4">
        <v>81</v>
      </c>
      <c r="C82" s="17" t="str">
        <f t="shared" si="1"/>
        <v>Undefined</v>
      </c>
    </row>
    <row r="83" spans="1:3" ht="12.75">
      <c r="A83" s="4">
        <v>82</v>
      </c>
      <c r="C83" s="17" t="str">
        <f t="shared" si="1"/>
        <v>Undefined</v>
      </c>
    </row>
    <row r="84" spans="1:3" ht="12.75">
      <c r="A84" s="4">
        <v>83</v>
      </c>
      <c r="C84" s="17" t="str">
        <f t="shared" si="1"/>
        <v>Undefined</v>
      </c>
    </row>
    <row r="85" spans="1:3" ht="12.75">
      <c r="A85" s="4">
        <v>84</v>
      </c>
      <c r="C85" s="17" t="str">
        <f t="shared" si="1"/>
        <v>Undefined</v>
      </c>
    </row>
    <row r="86" spans="1:3" ht="12.75">
      <c r="A86" s="4">
        <v>85</v>
      </c>
      <c r="C86" s="17" t="str">
        <f t="shared" si="1"/>
        <v>Undefined</v>
      </c>
    </row>
    <row r="87" spans="1:3" ht="12.75">
      <c r="A87" s="4">
        <v>86</v>
      </c>
      <c r="C87" s="17" t="str">
        <f t="shared" si="1"/>
        <v>Undefined</v>
      </c>
    </row>
    <row r="88" spans="1:3" ht="12.75">
      <c r="A88" s="4">
        <v>87</v>
      </c>
      <c r="C88" s="17" t="str">
        <f t="shared" si="1"/>
        <v>Undefined</v>
      </c>
    </row>
    <row r="89" spans="1:3" ht="12.75">
      <c r="A89" s="4">
        <v>88</v>
      </c>
      <c r="C89" s="17" t="str">
        <f t="shared" si="1"/>
        <v>Undefined</v>
      </c>
    </row>
    <row r="90" spans="1:3" ht="12.75">
      <c r="A90" s="4">
        <v>89</v>
      </c>
      <c r="C90" s="17" t="str">
        <f t="shared" si="1"/>
        <v>Undefined</v>
      </c>
    </row>
    <row r="91" spans="1:3" ht="12.75">
      <c r="A91" s="4">
        <v>90</v>
      </c>
      <c r="C91" s="17" t="str">
        <f t="shared" si="1"/>
        <v>Undefined</v>
      </c>
    </row>
    <row r="92" spans="1:3" ht="12.75">
      <c r="A92" s="4">
        <v>91</v>
      </c>
      <c r="C92" s="17" t="str">
        <f t="shared" si="1"/>
        <v>Undefined</v>
      </c>
    </row>
    <row r="93" spans="1:3" ht="12.75">
      <c r="A93" s="4">
        <v>92</v>
      </c>
      <c r="C93" s="17" t="str">
        <f t="shared" si="1"/>
        <v>Undefined</v>
      </c>
    </row>
    <row r="94" spans="1:3" ht="12.75">
      <c r="A94" s="4">
        <v>93</v>
      </c>
      <c r="C94" s="17" t="str">
        <f t="shared" si="1"/>
        <v>Undefined</v>
      </c>
    </row>
    <row r="95" spans="1:3" ht="12.75">
      <c r="A95" s="4">
        <v>94</v>
      </c>
      <c r="C95" s="17" t="str">
        <f t="shared" si="1"/>
        <v>Undefined</v>
      </c>
    </row>
    <row r="96" spans="1:3" ht="12.75">
      <c r="A96" s="4">
        <v>95</v>
      </c>
      <c r="C96" s="17" t="str">
        <f t="shared" si="1"/>
        <v>Undefined</v>
      </c>
    </row>
    <row r="97" spans="1:3" ht="12.75">
      <c r="A97" s="4">
        <v>96</v>
      </c>
      <c r="C97" s="17" t="str">
        <f t="shared" si="1"/>
        <v>Undefined</v>
      </c>
    </row>
    <row r="98" spans="1:3" ht="12.75">
      <c r="A98" s="4">
        <v>97</v>
      </c>
      <c r="C98" s="17" t="str">
        <f t="shared" si="1"/>
        <v>Undefined</v>
      </c>
    </row>
    <row r="99" spans="1:3" ht="12.75">
      <c r="A99" s="4">
        <v>98</v>
      </c>
      <c r="C99" s="17" t="str">
        <f t="shared" si="1"/>
        <v>Undefined</v>
      </c>
    </row>
    <row r="100" spans="1:3" ht="12.75">
      <c r="A100" s="4">
        <v>99</v>
      </c>
      <c r="C100" s="17" t="str">
        <f t="shared" si="1"/>
        <v>Undefined</v>
      </c>
    </row>
    <row r="101" spans="1:3" ht="12.75">
      <c r="A101" s="4">
        <v>100</v>
      </c>
      <c r="C101" s="17" t="str">
        <f t="shared" si="1"/>
        <v>Undefined</v>
      </c>
    </row>
    <row r="102" spans="1:3" ht="12.75">
      <c r="A102" s="4">
        <v>101</v>
      </c>
      <c r="C102" s="17" t="str">
        <f t="shared" si="1"/>
        <v>Undefined</v>
      </c>
    </row>
    <row r="103" spans="1:3" ht="12.75">
      <c r="A103" s="4">
        <v>102</v>
      </c>
      <c r="C103" s="17" t="str">
        <f t="shared" si="1"/>
        <v>Undefined</v>
      </c>
    </row>
    <row r="104" spans="1:3" ht="12.75">
      <c r="A104" s="4">
        <v>103</v>
      </c>
      <c r="C104" s="17" t="str">
        <f t="shared" si="1"/>
        <v>Undefined</v>
      </c>
    </row>
    <row r="105" spans="1:3" ht="12.75">
      <c r="A105" s="4">
        <v>104</v>
      </c>
      <c r="C105" s="17" t="str">
        <f t="shared" si="1"/>
        <v>Undefined</v>
      </c>
    </row>
    <row r="106" spans="1:3" ht="12.75">
      <c r="A106" s="4">
        <v>105</v>
      </c>
      <c r="C106" s="17" t="str">
        <f t="shared" si="1"/>
        <v>Undefined</v>
      </c>
    </row>
    <row r="107" spans="1:3" ht="12.75">
      <c r="A107" s="4">
        <v>106</v>
      </c>
      <c r="C107" s="17" t="str">
        <f t="shared" si="1"/>
        <v>Undefined</v>
      </c>
    </row>
    <row r="108" spans="1:3" ht="12.75">
      <c r="A108" s="4">
        <v>107</v>
      </c>
      <c r="C108" s="17" t="str">
        <f t="shared" si="1"/>
        <v>Undefined</v>
      </c>
    </row>
    <row r="109" spans="1:3" ht="12.75">
      <c r="A109" s="4">
        <v>108</v>
      </c>
      <c r="C109" s="17" t="str">
        <f t="shared" si="1"/>
        <v>Undefined</v>
      </c>
    </row>
    <row r="110" spans="1:3" ht="12.75">
      <c r="A110" s="4">
        <v>109</v>
      </c>
      <c r="C110" s="17" t="str">
        <f t="shared" si="1"/>
        <v>Undefined</v>
      </c>
    </row>
    <row r="111" spans="1:3" ht="12.75">
      <c r="A111" s="4">
        <v>110</v>
      </c>
      <c r="C111" s="17" t="str">
        <f t="shared" si="1"/>
        <v>Undefined</v>
      </c>
    </row>
    <row r="112" spans="1:3" ht="12.75">
      <c r="A112" s="4">
        <v>111</v>
      </c>
      <c r="C112" s="17" t="str">
        <f t="shared" si="1"/>
        <v>Undefined</v>
      </c>
    </row>
    <row r="113" spans="1:3" ht="12.75">
      <c r="A113" s="4">
        <v>112</v>
      </c>
      <c r="C113" s="17" t="str">
        <f t="shared" si="1"/>
        <v>Undefined</v>
      </c>
    </row>
    <row r="114" spans="1:3" ht="12.75">
      <c r="A114" s="4">
        <v>113</v>
      </c>
      <c r="C114" s="17" t="str">
        <f t="shared" si="1"/>
        <v>Undefined</v>
      </c>
    </row>
    <row r="115" spans="1:3" ht="12.75">
      <c r="A115" s="4">
        <v>114</v>
      </c>
      <c r="C115" s="17" t="str">
        <f t="shared" si="1"/>
        <v>Undefined</v>
      </c>
    </row>
    <row r="116" spans="1:3" ht="12.75">
      <c r="A116" s="4">
        <v>115</v>
      </c>
      <c r="C116" s="17" t="str">
        <f t="shared" si="1"/>
        <v>Undefined</v>
      </c>
    </row>
    <row r="117" spans="1:3" ht="12.75">
      <c r="A117" s="4">
        <v>116</v>
      </c>
      <c r="C117" s="17" t="str">
        <f t="shared" si="1"/>
        <v>Undefined</v>
      </c>
    </row>
    <row r="118" spans="1:3" ht="12.75">
      <c r="A118" s="4">
        <v>117</v>
      </c>
      <c r="C118" s="17" t="str">
        <f t="shared" si="1"/>
        <v>Undefined</v>
      </c>
    </row>
    <row r="119" spans="1:3" ht="12.75">
      <c r="A119" s="4">
        <v>118</v>
      </c>
      <c r="C119" s="17" t="str">
        <f t="shared" si="1"/>
        <v>Undefined</v>
      </c>
    </row>
    <row r="120" spans="1:3" ht="12.75">
      <c r="A120" s="4">
        <v>119</v>
      </c>
      <c r="C120" s="17" t="str">
        <f t="shared" si="1"/>
        <v>Undefined</v>
      </c>
    </row>
    <row r="121" spans="1:3" ht="12.75">
      <c r="A121" s="4">
        <v>120</v>
      </c>
      <c r="C121" s="17" t="str">
        <f t="shared" si="1"/>
        <v>Undefined</v>
      </c>
    </row>
    <row r="122" spans="1:3" ht="12.75">
      <c r="A122" s="4">
        <v>121</v>
      </c>
      <c r="C122" s="17" t="str">
        <f t="shared" si="1"/>
        <v>Undefined</v>
      </c>
    </row>
    <row r="123" spans="1:3" ht="12.75">
      <c r="A123" s="4">
        <v>122</v>
      </c>
      <c r="C123" s="17" t="str">
        <f t="shared" si="1"/>
        <v>Undefined</v>
      </c>
    </row>
    <row r="124" spans="1:3" ht="12.75">
      <c r="A124" s="4">
        <v>123</v>
      </c>
      <c r="C124" s="17" t="str">
        <f t="shared" si="1"/>
        <v>Undefined</v>
      </c>
    </row>
    <row r="125" spans="1:3" ht="12.75">
      <c r="A125" s="4">
        <v>124</v>
      </c>
      <c r="C125" s="17" t="str">
        <f t="shared" si="1"/>
        <v>Undefined</v>
      </c>
    </row>
    <row r="126" spans="1:3" ht="12.75">
      <c r="A126" s="4">
        <v>125</v>
      </c>
      <c r="C126" s="17" t="str">
        <f t="shared" si="1"/>
        <v>Undefined</v>
      </c>
    </row>
    <row r="127" spans="1:3" ht="12.75">
      <c r="A127" s="4">
        <v>126</v>
      </c>
      <c r="C127" s="17" t="str">
        <f t="shared" si="1"/>
        <v>Undefined</v>
      </c>
    </row>
    <row r="128" spans="1:3" ht="12.75">
      <c r="A128" s="4">
        <v>127</v>
      </c>
      <c r="C128" s="17" t="str">
        <f t="shared" si="1"/>
        <v>Undefined</v>
      </c>
    </row>
    <row r="129" spans="1:3" ht="12.75">
      <c r="A129" s="4">
        <v>128</v>
      </c>
      <c r="C129" s="17" t="str">
        <f t="shared" si="1"/>
        <v>Undefined</v>
      </c>
    </row>
    <row r="130" spans="1:3" ht="12.75">
      <c r="A130" s="4">
        <v>129</v>
      </c>
      <c r="C130" s="17" t="str">
        <f aca="true" t="shared" si="2" ref="C130:C193">VLOOKUP(B130,Location,2,0)</f>
        <v>Undefined</v>
      </c>
    </row>
    <row r="131" spans="1:3" ht="12.75">
      <c r="A131" s="4">
        <v>130</v>
      </c>
      <c r="C131" s="17" t="str">
        <f t="shared" si="2"/>
        <v>Undefined</v>
      </c>
    </row>
    <row r="132" spans="1:3" ht="12.75">
      <c r="A132" s="4">
        <v>131</v>
      </c>
      <c r="C132" s="17" t="str">
        <f t="shared" si="2"/>
        <v>Undefined</v>
      </c>
    </row>
    <row r="133" spans="1:3" ht="12.75">
      <c r="A133" s="4">
        <v>132</v>
      </c>
      <c r="C133" s="17" t="str">
        <f t="shared" si="2"/>
        <v>Undefined</v>
      </c>
    </row>
    <row r="134" spans="1:3" ht="12.75">
      <c r="A134" s="4">
        <v>133</v>
      </c>
      <c r="C134" s="17" t="str">
        <f t="shared" si="2"/>
        <v>Undefined</v>
      </c>
    </row>
    <row r="135" spans="1:3" ht="12.75">
      <c r="A135" s="4">
        <v>134</v>
      </c>
      <c r="C135" s="17" t="str">
        <f t="shared" si="2"/>
        <v>Undefined</v>
      </c>
    </row>
    <row r="136" spans="1:3" ht="12.75">
      <c r="A136" s="4">
        <v>135</v>
      </c>
      <c r="C136" s="17" t="str">
        <f t="shared" si="2"/>
        <v>Undefined</v>
      </c>
    </row>
    <row r="137" spans="1:3" ht="12.75">
      <c r="A137" s="4">
        <v>136</v>
      </c>
      <c r="C137" s="17" t="str">
        <f t="shared" si="2"/>
        <v>Undefined</v>
      </c>
    </row>
    <row r="138" spans="1:3" ht="12.75">
      <c r="A138" s="4">
        <v>137</v>
      </c>
      <c r="C138" s="17" t="str">
        <f t="shared" si="2"/>
        <v>Undefined</v>
      </c>
    </row>
    <row r="139" spans="1:3" ht="12.75">
      <c r="A139" s="4">
        <v>138</v>
      </c>
      <c r="C139" s="17" t="str">
        <f t="shared" si="2"/>
        <v>Undefined</v>
      </c>
    </row>
    <row r="140" spans="1:3" ht="12.75">
      <c r="A140" s="4">
        <v>139</v>
      </c>
      <c r="C140" s="17" t="str">
        <f t="shared" si="2"/>
        <v>Undefined</v>
      </c>
    </row>
    <row r="141" spans="1:3" ht="12.75">
      <c r="A141" s="4">
        <v>140</v>
      </c>
      <c r="C141" s="17" t="str">
        <f t="shared" si="2"/>
        <v>Undefined</v>
      </c>
    </row>
    <row r="142" spans="1:3" ht="12.75">
      <c r="A142" s="4">
        <v>141</v>
      </c>
      <c r="C142" s="17" t="str">
        <f t="shared" si="2"/>
        <v>Undefined</v>
      </c>
    </row>
    <row r="143" spans="1:3" ht="12.75">
      <c r="A143" s="4">
        <v>142</v>
      </c>
      <c r="C143" s="17" t="str">
        <f t="shared" si="2"/>
        <v>Undefined</v>
      </c>
    </row>
    <row r="144" spans="1:3" ht="12.75">
      <c r="A144" s="4">
        <v>143</v>
      </c>
      <c r="C144" s="17" t="str">
        <f t="shared" si="2"/>
        <v>Undefined</v>
      </c>
    </row>
    <row r="145" spans="1:3" ht="12.75">
      <c r="A145" s="4">
        <v>144</v>
      </c>
      <c r="C145" s="17" t="str">
        <f t="shared" si="2"/>
        <v>Undefined</v>
      </c>
    </row>
    <row r="146" spans="1:3" ht="12.75">
      <c r="A146" s="4">
        <v>145</v>
      </c>
      <c r="C146" s="17" t="str">
        <f t="shared" si="2"/>
        <v>Undefined</v>
      </c>
    </row>
    <row r="147" spans="1:3" ht="12.75">
      <c r="A147" s="4">
        <v>146</v>
      </c>
      <c r="C147" s="17" t="str">
        <f t="shared" si="2"/>
        <v>Undefined</v>
      </c>
    </row>
    <row r="148" spans="1:3" ht="12.75">
      <c r="A148" s="4">
        <v>147</v>
      </c>
      <c r="C148" s="17" t="str">
        <f t="shared" si="2"/>
        <v>Undefined</v>
      </c>
    </row>
    <row r="149" spans="1:3" ht="12.75">
      <c r="A149" s="4">
        <v>148</v>
      </c>
      <c r="C149" s="17" t="str">
        <f t="shared" si="2"/>
        <v>Undefined</v>
      </c>
    </row>
    <row r="150" spans="1:3" ht="12.75">
      <c r="A150" s="4">
        <v>149</v>
      </c>
      <c r="C150" s="17" t="str">
        <f t="shared" si="2"/>
        <v>Undefined</v>
      </c>
    </row>
    <row r="151" spans="1:3" ht="12.75">
      <c r="A151" s="4">
        <v>150</v>
      </c>
      <c r="C151" s="17" t="str">
        <f t="shared" si="2"/>
        <v>Undefined</v>
      </c>
    </row>
    <row r="152" spans="1:3" ht="12.75">
      <c r="A152" s="4">
        <v>151</v>
      </c>
      <c r="C152" s="17" t="str">
        <f t="shared" si="2"/>
        <v>Undefined</v>
      </c>
    </row>
    <row r="153" spans="1:3" ht="12.75">
      <c r="A153" s="4">
        <v>152</v>
      </c>
      <c r="C153" s="17" t="str">
        <f t="shared" si="2"/>
        <v>Undefined</v>
      </c>
    </row>
    <row r="154" spans="1:3" ht="12.75">
      <c r="A154" s="4">
        <v>153</v>
      </c>
      <c r="C154" s="17" t="str">
        <f t="shared" si="2"/>
        <v>Undefined</v>
      </c>
    </row>
    <row r="155" spans="1:3" ht="12.75">
      <c r="A155" s="4">
        <v>154</v>
      </c>
      <c r="C155" s="17" t="str">
        <f t="shared" si="2"/>
        <v>Undefined</v>
      </c>
    </row>
    <row r="156" spans="1:3" ht="12.75">
      <c r="A156" s="4">
        <v>155</v>
      </c>
      <c r="C156" s="17" t="str">
        <f t="shared" si="2"/>
        <v>Undefined</v>
      </c>
    </row>
    <row r="157" spans="1:3" ht="12.75">
      <c r="A157" s="4">
        <v>156</v>
      </c>
      <c r="C157" s="17" t="str">
        <f t="shared" si="2"/>
        <v>Undefined</v>
      </c>
    </row>
    <row r="158" spans="1:3" ht="12.75">
      <c r="A158" s="4">
        <v>157</v>
      </c>
      <c r="C158" s="17" t="str">
        <f t="shared" si="2"/>
        <v>Undefined</v>
      </c>
    </row>
    <row r="159" spans="1:3" ht="12.75">
      <c r="A159" s="4">
        <v>158</v>
      </c>
      <c r="C159" s="17" t="str">
        <f t="shared" si="2"/>
        <v>Undefined</v>
      </c>
    </row>
    <row r="160" spans="1:3" ht="12.75">
      <c r="A160" s="4">
        <v>159</v>
      </c>
      <c r="C160" s="17" t="str">
        <f t="shared" si="2"/>
        <v>Undefined</v>
      </c>
    </row>
    <row r="161" spans="1:3" ht="12.75">
      <c r="A161" s="4">
        <v>160</v>
      </c>
      <c r="C161" s="17" t="str">
        <f t="shared" si="2"/>
        <v>Undefined</v>
      </c>
    </row>
    <row r="162" spans="1:3" ht="12.75">
      <c r="A162" s="4">
        <v>161</v>
      </c>
      <c r="C162" s="17" t="str">
        <f t="shared" si="2"/>
        <v>Undefined</v>
      </c>
    </row>
    <row r="163" spans="1:3" ht="12.75">
      <c r="A163" s="4">
        <v>162</v>
      </c>
      <c r="C163" s="17" t="str">
        <f t="shared" si="2"/>
        <v>Undefined</v>
      </c>
    </row>
    <row r="164" spans="1:3" ht="12.75">
      <c r="A164" s="4">
        <v>163</v>
      </c>
      <c r="C164" s="17" t="str">
        <f t="shared" si="2"/>
        <v>Undefined</v>
      </c>
    </row>
    <row r="165" spans="1:3" ht="12.75">
      <c r="A165" s="4">
        <v>164</v>
      </c>
      <c r="C165" s="17" t="str">
        <f t="shared" si="2"/>
        <v>Undefined</v>
      </c>
    </row>
    <row r="166" spans="1:3" ht="12.75">
      <c r="A166" s="4">
        <v>165</v>
      </c>
      <c r="C166" s="17" t="str">
        <f t="shared" si="2"/>
        <v>Undefined</v>
      </c>
    </row>
    <row r="167" spans="1:3" ht="12.75">
      <c r="A167" s="4">
        <v>166</v>
      </c>
      <c r="C167" s="17" t="str">
        <f t="shared" si="2"/>
        <v>Undefined</v>
      </c>
    </row>
    <row r="168" spans="1:3" ht="12.75">
      <c r="A168" s="4">
        <v>167</v>
      </c>
      <c r="C168" s="17" t="str">
        <f t="shared" si="2"/>
        <v>Undefined</v>
      </c>
    </row>
    <row r="169" spans="1:3" ht="12.75">
      <c r="A169" s="4">
        <v>168</v>
      </c>
      <c r="C169" s="17" t="str">
        <f t="shared" si="2"/>
        <v>Undefined</v>
      </c>
    </row>
    <row r="170" spans="1:3" ht="12.75">
      <c r="A170" s="4">
        <v>169</v>
      </c>
      <c r="C170" s="17" t="str">
        <f t="shared" si="2"/>
        <v>Undefined</v>
      </c>
    </row>
    <row r="171" spans="1:3" ht="12.75">
      <c r="A171" s="4">
        <v>170</v>
      </c>
      <c r="C171" s="17" t="str">
        <f t="shared" si="2"/>
        <v>Undefined</v>
      </c>
    </row>
    <row r="172" spans="1:3" ht="12.75">
      <c r="A172" s="4">
        <v>171</v>
      </c>
      <c r="C172" s="17" t="str">
        <f t="shared" si="2"/>
        <v>Undefined</v>
      </c>
    </row>
    <row r="173" spans="1:3" ht="12.75">
      <c r="A173" s="4">
        <v>172</v>
      </c>
      <c r="C173" s="17" t="str">
        <f t="shared" si="2"/>
        <v>Undefined</v>
      </c>
    </row>
    <row r="174" spans="1:3" ht="12.75">
      <c r="A174" s="4">
        <v>173</v>
      </c>
      <c r="C174" s="17" t="str">
        <f t="shared" si="2"/>
        <v>Undefined</v>
      </c>
    </row>
    <row r="175" spans="1:3" ht="12.75">
      <c r="A175" s="4">
        <v>174</v>
      </c>
      <c r="C175" s="17" t="str">
        <f t="shared" si="2"/>
        <v>Undefined</v>
      </c>
    </row>
    <row r="176" spans="1:3" ht="12.75">
      <c r="A176" s="4">
        <v>175</v>
      </c>
      <c r="C176" s="17" t="str">
        <f t="shared" si="2"/>
        <v>Undefined</v>
      </c>
    </row>
    <row r="177" spans="1:3" ht="12.75">
      <c r="A177" s="4">
        <v>176</v>
      </c>
      <c r="C177" s="17" t="str">
        <f t="shared" si="2"/>
        <v>Undefined</v>
      </c>
    </row>
    <row r="178" spans="1:3" ht="12.75">
      <c r="A178" s="4">
        <v>177</v>
      </c>
      <c r="C178" s="17" t="str">
        <f t="shared" si="2"/>
        <v>Undefined</v>
      </c>
    </row>
    <row r="179" spans="1:3" ht="12.75">
      <c r="A179" s="4">
        <v>178</v>
      </c>
      <c r="C179" s="17" t="str">
        <f t="shared" si="2"/>
        <v>Undefined</v>
      </c>
    </row>
    <row r="180" spans="1:3" ht="12.75">
      <c r="A180" s="4">
        <v>179</v>
      </c>
      <c r="C180" s="17" t="str">
        <f t="shared" si="2"/>
        <v>Undefined</v>
      </c>
    </row>
    <row r="181" spans="1:3" ht="12.75">
      <c r="A181" s="4">
        <v>180</v>
      </c>
      <c r="C181" s="17" t="str">
        <f t="shared" si="2"/>
        <v>Undefined</v>
      </c>
    </row>
    <row r="182" spans="1:3" ht="12.75">
      <c r="A182" s="4">
        <v>181</v>
      </c>
      <c r="C182" s="17" t="str">
        <f t="shared" si="2"/>
        <v>Undefined</v>
      </c>
    </row>
    <row r="183" spans="1:3" ht="12.75">
      <c r="A183" s="4">
        <v>182</v>
      </c>
      <c r="C183" s="17" t="str">
        <f t="shared" si="2"/>
        <v>Undefined</v>
      </c>
    </row>
    <row r="184" spans="1:3" ht="12.75">
      <c r="A184" s="4">
        <v>183</v>
      </c>
      <c r="C184" s="17" t="str">
        <f t="shared" si="2"/>
        <v>Undefined</v>
      </c>
    </row>
    <row r="185" spans="1:3" ht="12.75">
      <c r="A185" s="4">
        <v>184</v>
      </c>
      <c r="C185" s="17" t="str">
        <f t="shared" si="2"/>
        <v>Undefined</v>
      </c>
    </row>
    <row r="186" spans="1:3" ht="12.75">
      <c r="A186" s="4">
        <v>185</v>
      </c>
      <c r="C186" s="17" t="str">
        <f t="shared" si="2"/>
        <v>Undefined</v>
      </c>
    </row>
    <row r="187" spans="1:3" ht="12.75">
      <c r="A187" s="4">
        <v>186</v>
      </c>
      <c r="C187" s="17" t="str">
        <f t="shared" si="2"/>
        <v>Undefined</v>
      </c>
    </row>
    <row r="188" spans="1:3" ht="12.75">
      <c r="A188" s="4">
        <v>187</v>
      </c>
      <c r="C188" s="17" t="str">
        <f t="shared" si="2"/>
        <v>Undefined</v>
      </c>
    </row>
    <row r="189" spans="1:3" ht="12.75">
      <c r="A189" s="4">
        <v>188</v>
      </c>
      <c r="C189" s="17" t="str">
        <f t="shared" si="2"/>
        <v>Undefined</v>
      </c>
    </row>
    <row r="190" spans="1:3" ht="12.75">
      <c r="A190" s="4">
        <v>189</v>
      </c>
      <c r="C190" s="17" t="str">
        <f t="shared" si="2"/>
        <v>Undefined</v>
      </c>
    </row>
    <row r="191" spans="1:3" ht="12.75">
      <c r="A191" s="4">
        <v>190</v>
      </c>
      <c r="C191" s="17" t="str">
        <f t="shared" si="2"/>
        <v>Undefined</v>
      </c>
    </row>
    <row r="192" spans="1:3" ht="12.75">
      <c r="A192" s="4">
        <v>191</v>
      </c>
      <c r="C192" s="17" t="str">
        <f t="shared" si="2"/>
        <v>Undefined</v>
      </c>
    </row>
    <row r="193" spans="1:3" ht="12.75">
      <c r="A193" s="4">
        <v>192</v>
      </c>
      <c r="C193" s="17" t="str">
        <f t="shared" si="2"/>
        <v>Undefined</v>
      </c>
    </row>
    <row r="194" spans="1:3" ht="12.75">
      <c r="A194" s="4">
        <v>193</v>
      </c>
      <c r="C194" s="17" t="str">
        <f aca="true" t="shared" si="3" ref="C194:C257">VLOOKUP(B194,Location,2,0)</f>
        <v>Undefined</v>
      </c>
    </row>
    <row r="195" spans="1:3" ht="12.75">
      <c r="A195" s="4">
        <v>194</v>
      </c>
      <c r="C195" s="17" t="str">
        <f t="shared" si="3"/>
        <v>Undefined</v>
      </c>
    </row>
    <row r="196" spans="1:3" ht="12.75">
      <c r="A196" s="4">
        <v>195</v>
      </c>
      <c r="C196" s="17" t="str">
        <f t="shared" si="3"/>
        <v>Undefined</v>
      </c>
    </row>
    <row r="197" spans="1:3" ht="12.75">
      <c r="A197" s="4">
        <v>196</v>
      </c>
      <c r="C197" s="17" t="str">
        <f t="shared" si="3"/>
        <v>Undefined</v>
      </c>
    </row>
    <row r="198" spans="1:3" ht="12.75">
      <c r="A198" s="4">
        <v>197</v>
      </c>
      <c r="C198" s="17" t="str">
        <f t="shared" si="3"/>
        <v>Undefined</v>
      </c>
    </row>
    <row r="199" spans="1:3" ht="12.75">
      <c r="A199" s="4">
        <v>198</v>
      </c>
      <c r="C199" s="17" t="str">
        <f t="shared" si="3"/>
        <v>Undefined</v>
      </c>
    </row>
    <row r="200" spans="1:3" ht="12.75">
      <c r="A200" s="4">
        <v>199</v>
      </c>
      <c r="C200" s="17" t="str">
        <f t="shared" si="3"/>
        <v>Undefined</v>
      </c>
    </row>
    <row r="201" spans="1:3" ht="12.75">
      <c r="A201" s="4">
        <v>200</v>
      </c>
      <c r="C201" s="17" t="str">
        <f t="shared" si="3"/>
        <v>Undefined</v>
      </c>
    </row>
    <row r="202" spans="1:3" ht="12.75">
      <c r="A202" s="4">
        <v>201</v>
      </c>
      <c r="C202" s="17" t="str">
        <f t="shared" si="3"/>
        <v>Undefined</v>
      </c>
    </row>
    <row r="203" spans="1:3" ht="12.75">
      <c r="A203" s="4">
        <v>202</v>
      </c>
      <c r="C203" s="17" t="str">
        <f t="shared" si="3"/>
        <v>Undefined</v>
      </c>
    </row>
    <row r="204" spans="1:3" ht="12.75">
      <c r="A204" s="4">
        <v>203</v>
      </c>
      <c r="C204" s="17" t="str">
        <f t="shared" si="3"/>
        <v>Undefined</v>
      </c>
    </row>
    <row r="205" spans="1:3" ht="12.75">
      <c r="A205" s="4">
        <v>204</v>
      </c>
      <c r="C205" s="17" t="str">
        <f t="shared" si="3"/>
        <v>Undefined</v>
      </c>
    </row>
    <row r="206" spans="1:3" ht="12.75">
      <c r="A206" s="4">
        <v>205</v>
      </c>
      <c r="C206" s="17" t="str">
        <f t="shared" si="3"/>
        <v>Undefined</v>
      </c>
    </row>
    <row r="207" spans="1:3" ht="12.75">
      <c r="A207" s="4">
        <v>206</v>
      </c>
      <c r="C207" s="17" t="str">
        <f t="shared" si="3"/>
        <v>Undefined</v>
      </c>
    </row>
    <row r="208" spans="1:3" ht="12.75">
      <c r="A208" s="4">
        <v>207</v>
      </c>
      <c r="C208" s="17" t="str">
        <f t="shared" si="3"/>
        <v>Undefined</v>
      </c>
    </row>
    <row r="209" spans="1:3" ht="12.75">
      <c r="A209" s="4">
        <v>208</v>
      </c>
      <c r="C209" s="17" t="str">
        <f t="shared" si="3"/>
        <v>Undefined</v>
      </c>
    </row>
    <row r="210" spans="1:3" ht="12.75">
      <c r="A210" s="4">
        <v>209</v>
      </c>
      <c r="C210" s="17" t="str">
        <f t="shared" si="3"/>
        <v>Undefined</v>
      </c>
    </row>
    <row r="211" spans="1:3" ht="12.75">
      <c r="A211" s="4">
        <v>210</v>
      </c>
      <c r="C211" s="17" t="str">
        <f t="shared" si="3"/>
        <v>Undefined</v>
      </c>
    </row>
    <row r="212" spans="1:3" ht="12.75">
      <c r="A212" s="4">
        <v>211</v>
      </c>
      <c r="C212" s="17" t="str">
        <f t="shared" si="3"/>
        <v>Undefined</v>
      </c>
    </row>
    <row r="213" spans="1:3" ht="12.75">
      <c r="A213" s="4">
        <v>212</v>
      </c>
      <c r="C213" s="17" t="str">
        <f t="shared" si="3"/>
        <v>Undefined</v>
      </c>
    </row>
    <row r="214" spans="1:3" ht="12.75">
      <c r="A214" s="4">
        <v>213</v>
      </c>
      <c r="C214" s="17" t="str">
        <f t="shared" si="3"/>
        <v>Undefined</v>
      </c>
    </row>
    <row r="215" spans="1:3" ht="12.75">
      <c r="A215" s="4">
        <v>214</v>
      </c>
      <c r="C215" s="17" t="str">
        <f t="shared" si="3"/>
        <v>Undefined</v>
      </c>
    </row>
    <row r="216" spans="1:3" ht="12.75">
      <c r="A216" s="4">
        <v>215</v>
      </c>
      <c r="C216" s="17" t="str">
        <f t="shared" si="3"/>
        <v>Undefined</v>
      </c>
    </row>
    <row r="217" spans="1:3" ht="12.75">
      <c r="A217" s="4">
        <v>216</v>
      </c>
      <c r="C217" s="17" t="str">
        <f t="shared" si="3"/>
        <v>Undefined</v>
      </c>
    </row>
    <row r="218" spans="1:3" ht="12.75">
      <c r="A218" s="4">
        <v>217</v>
      </c>
      <c r="C218" s="17" t="str">
        <f t="shared" si="3"/>
        <v>Undefined</v>
      </c>
    </row>
    <row r="219" spans="1:3" ht="12.75">
      <c r="A219" s="4">
        <v>218</v>
      </c>
      <c r="C219" s="17" t="str">
        <f t="shared" si="3"/>
        <v>Undefined</v>
      </c>
    </row>
    <row r="220" spans="1:3" ht="12.75">
      <c r="A220" s="4">
        <v>219</v>
      </c>
      <c r="C220" s="17" t="str">
        <f t="shared" si="3"/>
        <v>Undefined</v>
      </c>
    </row>
    <row r="221" spans="1:3" ht="12.75">
      <c r="A221" s="4">
        <v>220</v>
      </c>
      <c r="C221" s="17" t="str">
        <f t="shared" si="3"/>
        <v>Undefined</v>
      </c>
    </row>
    <row r="222" spans="1:3" ht="12.75">
      <c r="A222" s="4">
        <v>221</v>
      </c>
      <c r="C222" s="17" t="str">
        <f t="shared" si="3"/>
        <v>Undefined</v>
      </c>
    </row>
    <row r="223" spans="1:3" ht="12.75">
      <c r="A223" s="4">
        <v>222</v>
      </c>
      <c r="C223" s="17" t="str">
        <f t="shared" si="3"/>
        <v>Undefined</v>
      </c>
    </row>
    <row r="224" spans="1:3" ht="12.75">
      <c r="A224" s="4">
        <v>223</v>
      </c>
      <c r="C224" s="17" t="str">
        <f t="shared" si="3"/>
        <v>Undefined</v>
      </c>
    </row>
    <row r="225" spans="1:3" ht="12.75">
      <c r="A225" s="4">
        <v>224</v>
      </c>
      <c r="C225" s="17" t="str">
        <f t="shared" si="3"/>
        <v>Undefined</v>
      </c>
    </row>
    <row r="226" spans="1:3" ht="12.75">
      <c r="A226" s="4">
        <v>225</v>
      </c>
      <c r="C226" s="17" t="str">
        <f t="shared" si="3"/>
        <v>Undefined</v>
      </c>
    </row>
    <row r="227" spans="1:3" ht="12.75">
      <c r="A227" s="4">
        <v>226</v>
      </c>
      <c r="C227" s="17" t="str">
        <f t="shared" si="3"/>
        <v>Undefined</v>
      </c>
    </row>
    <row r="228" spans="1:3" ht="12.75">
      <c r="A228" s="4">
        <v>227</v>
      </c>
      <c r="C228" s="17" t="str">
        <f t="shared" si="3"/>
        <v>Undefined</v>
      </c>
    </row>
    <row r="229" spans="1:3" ht="12.75">
      <c r="A229" s="4">
        <v>228</v>
      </c>
      <c r="C229" s="17" t="str">
        <f t="shared" si="3"/>
        <v>Undefined</v>
      </c>
    </row>
    <row r="230" spans="1:3" ht="12.75">
      <c r="A230" s="4">
        <v>229</v>
      </c>
      <c r="C230" s="17" t="str">
        <f t="shared" si="3"/>
        <v>Undefined</v>
      </c>
    </row>
    <row r="231" spans="1:3" ht="12.75">
      <c r="A231" s="4">
        <v>230</v>
      </c>
      <c r="C231" s="17" t="str">
        <f t="shared" si="3"/>
        <v>Undefined</v>
      </c>
    </row>
    <row r="232" spans="1:3" ht="12.75">
      <c r="A232" s="4">
        <v>231</v>
      </c>
      <c r="C232" s="17" t="str">
        <f t="shared" si="3"/>
        <v>Undefined</v>
      </c>
    </row>
    <row r="233" spans="1:3" ht="12.75">
      <c r="A233" s="4">
        <v>232</v>
      </c>
      <c r="C233" s="17" t="str">
        <f t="shared" si="3"/>
        <v>Undefined</v>
      </c>
    </row>
    <row r="234" spans="1:3" ht="12.75">
      <c r="A234" s="4">
        <v>233</v>
      </c>
      <c r="C234" s="17" t="str">
        <f t="shared" si="3"/>
        <v>Undefined</v>
      </c>
    </row>
    <row r="235" spans="1:3" ht="12.75">
      <c r="A235" s="4">
        <v>234</v>
      </c>
      <c r="C235" s="17" t="str">
        <f t="shared" si="3"/>
        <v>Undefined</v>
      </c>
    </row>
    <row r="236" spans="1:3" ht="12.75">
      <c r="A236" s="4">
        <v>235</v>
      </c>
      <c r="C236" s="17" t="str">
        <f t="shared" si="3"/>
        <v>Undefined</v>
      </c>
    </row>
    <row r="237" spans="1:3" ht="12.75">
      <c r="A237" s="4">
        <v>236</v>
      </c>
      <c r="C237" s="17" t="str">
        <f t="shared" si="3"/>
        <v>Undefined</v>
      </c>
    </row>
    <row r="238" spans="1:3" ht="12.75">
      <c r="A238" s="4">
        <v>237</v>
      </c>
      <c r="C238" s="17" t="str">
        <f t="shared" si="3"/>
        <v>Undefined</v>
      </c>
    </row>
    <row r="239" spans="1:3" ht="12.75">
      <c r="A239" s="4">
        <v>238</v>
      </c>
      <c r="C239" s="17" t="str">
        <f t="shared" si="3"/>
        <v>Undefined</v>
      </c>
    </row>
    <row r="240" spans="1:3" ht="12.75">
      <c r="A240" s="4">
        <v>239</v>
      </c>
      <c r="C240" s="17" t="str">
        <f t="shared" si="3"/>
        <v>Undefined</v>
      </c>
    </row>
    <row r="241" spans="1:3" ht="12.75">
      <c r="A241" s="4">
        <v>240</v>
      </c>
      <c r="C241" s="17" t="str">
        <f t="shared" si="3"/>
        <v>Undefined</v>
      </c>
    </row>
    <row r="242" spans="1:3" ht="12.75">
      <c r="A242" s="4">
        <v>241</v>
      </c>
      <c r="C242" s="17" t="str">
        <f t="shared" si="3"/>
        <v>Undefined</v>
      </c>
    </row>
    <row r="243" spans="1:3" ht="12.75">
      <c r="A243" s="4">
        <v>242</v>
      </c>
      <c r="C243" s="17" t="str">
        <f t="shared" si="3"/>
        <v>Undefined</v>
      </c>
    </row>
    <row r="244" spans="1:3" ht="12.75">
      <c r="A244" s="4">
        <v>243</v>
      </c>
      <c r="C244" s="17" t="str">
        <f t="shared" si="3"/>
        <v>Undefined</v>
      </c>
    </row>
    <row r="245" spans="1:3" ht="12.75">
      <c r="A245" s="4">
        <v>244</v>
      </c>
      <c r="C245" s="17" t="str">
        <f t="shared" si="3"/>
        <v>Undefined</v>
      </c>
    </row>
    <row r="246" spans="1:3" ht="12.75">
      <c r="A246" s="4">
        <v>245</v>
      </c>
      <c r="C246" s="17" t="str">
        <f t="shared" si="3"/>
        <v>Undefined</v>
      </c>
    </row>
    <row r="247" spans="1:3" ht="12.75">
      <c r="A247" s="4">
        <v>246</v>
      </c>
      <c r="C247" s="17" t="str">
        <f t="shared" si="3"/>
        <v>Undefined</v>
      </c>
    </row>
    <row r="248" spans="1:3" ht="12.75">
      <c r="A248" s="4">
        <v>247</v>
      </c>
      <c r="C248" s="17" t="str">
        <f t="shared" si="3"/>
        <v>Undefined</v>
      </c>
    </row>
    <row r="249" spans="1:3" ht="12.75">
      <c r="A249" s="4">
        <v>248</v>
      </c>
      <c r="C249" s="17" t="str">
        <f t="shared" si="3"/>
        <v>Undefined</v>
      </c>
    </row>
    <row r="250" spans="1:3" ht="12.75">
      <c r="A250" s="4">
        <v>249</v>
      </c>
      <c r="C250" s="17" t="str">
        <f t="shared" si="3"/>
        <v>Undefined</v>
      </c>
    </row>
    <row r="251" spans="1:3" ht="12.75">
      <c r="A251" s="4">
        <v>250</v>
      </c>
      <c r="C251" s="17" t="str">
        <f t="shared" si="3"/>
        <v>Undefined</v>
      </c>
    </row>
    <row r="252" spans="1:3" ht="12.75">
      <c r="A252" s="4">
        <v>251</v>
      </c>
      <c r="C252" s="17" t="str">
        <f t="shared" si="3"/>
        <v>Undefined</v>
      </c>
    </row>
    <row r="253" spans="1:3" ht="12.75">
      <c r="A253" s="4">
        <v>252</v>
      </c>
      <c r="C253" s="17" t="str">
        <f t="shared" si="3"/>
        <v>Undefined</v>
      </c>
    </row>
    <row r="254" spans="1:3" ht="12.75">
      <c r="A254" s="4">
        <v>253</v>
      </c>
      <c r="C254" s="17" t="str">
        <f t="shared" si="3"/>
        <v>Undefined</v>
      </c>
    </row>
    <row r="255" spans="1:3" ht="12.75">
      <c r="A255" s="4">
        <v>254</v>
      </c>
      <c r="C255" s="17" t="str">
        <f t="shared" si="3"/>
        <v>Undefined</v>
      </c>
    </row>
    <row r="256" spans="1:3" ht="12.75">
      <c r="A256" s="4">
        <v>255</v>
      </c>
      <c r="C256" s="17" t="str">
        <f t="shared" si="3"/>
        <v>Undefined</v>
      </c>
    </row>
    <row r="257" spans="1:3" ht="12.75">
      <c r="A257" s="4">
        <v>256</v>
      </c>
      <c r="C257" s="17" t="str">
        <f t="shared" si="3"/>
        <v>Undefined</v>
      </c>
    </row>
  </sheetData>
  <sheetProtection/>
  <printOptions gridLines="1"/>
  <pageMargins left="0.5" right="0.5" top="1" bottom="0.5" header="0.5" footer="0.5"/>
  <pageSetup fitToHeight="0" fitToWidth="1" orientation="landscape" scale="59" r:id="rId1"/>
  <headerFooter alignWithMargins="0">
    <oddHeader>&amp;Lfile &amp;F&amp;C&amp;A&amp;Rprinted &amp;D &amp;T
page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6" max="26" width="11.57421875" style="0" bestFit="1" customWidth="1"/>
    <col min="27" max="27" width="11.8515625" style="0" bestFit="1" customWidth="1"/>
  </cols>
  <sheetData>
    <row r="1" spans="1:31" ht="15">
      <c r="A1" s="116" t="str">
        <f>VLOOKUP(B1,Consoles,2)</f>
        <v>CTL 1 M20.2</v>
      </c>
      <c r="B1" s="117">
        <v>1</v>
      </c>
      <c r="C1" s="118"/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19">
        <v>14</v>
      </c>
      <c r="R1" s="119">
        <v>15</v>
      </c>
      <c r="S1" s="119">
        <v>16</v>
      </c>
      <c r="T1" s="119">
        <v>17</v>
      </c>
      <c r="U1" s="119">
        <v>18</v>
      </c>
      <c r="V1" s="119">
        <v>19</v>
      </c>
      <c r="W1" s="119">
        <v>20</v>
      </c>
      <c r="X1" s="119">
        <v>21</v>
      </c>
      <c r="Y1" s="119">
        <v>22</v>
      </c>
      <c r="Z1" s="119">
        <v>23</v>
      </c>
      <c r="AA1" s="119">
        <v>24</v>
      </c>
      <c r="AB1" s="119">
        <v>25</v>
      </c>
      <c r="AC1" s="119">
        <v>26</v>
      </c>
      <c r="AD1" s="119">
        <v>27</v>
      </c>
      <c r="AE1" s="119">
        <v>28</v>
      </c>
    </row>
    <row r="2" spans="1:31" ht="9" customHeight="1">
      <c r="A2" s="120" t="s">
        <v>162</v>
      </c>
      <c r="B2" s="120" t="s">
        <v>163</v>
      </c>
      <c r="C2" s="121" t="s">
        <v>164</v>
      </c>
      <c r="D2" s="121" t="s">
        <v>568</v>
      </c>
      <c r="E2" s="121" t="s">
        <v>568</v>
      </c>
      <c r="F2" s="121" t="s">
        <v>568</v>
      </c>
      <c r="G2" s="121" t="s">
        <v>568</v>
      </c>
      <c r="H2" s="121" t="s">
        <v>532</v>
      </c>
      <c r="I2" s="121" t="s">
        <v>532</v>
      </c>
      <c r="J2" s="121" t="s">
        <v>568</v>
      </c>
      <c r="K2" s="121" t="s">
        <v>568</v>
      </c>
      <c r="L2" s="121" t="s">
        <v>568</v>
      </c>
      <c r="M2" s="121" t="s">
        <v>568</v>
      </c>
      <c r="N2" s="121" t="s">
        <v>568</v>
      </c>
      <c r="O2" s="121" t="s">
        <v>568</v>
      </c>
      <c r="P2" s="121" t="s">
        <v>568</v>
      </c>
      <c r="Q2" s="121" t="s">
        <v>568</v>
      </c>
      <c r="R2" s="121" t="s">
        <v>555</v>
      </c>
      <c r="S2" s="121" t="s">
        <v>555</v>
      </c>
      <c r="T2" s="121" t="s">
        <v>568</v>
      </c>
      <c r="U2" s="121" t="s">
        <v>568</v>
      </c>
      <c r="V2" s="121" t="s">
        <v>568</v>
      </c>
      <c r="W2" s="121" t="s">
        <v>568</v>
      </c>
      <c r="X2" s="121" t="s">
        <v>532</v>
      </c>
      <c r="Y2" s="121" t="s">
        <v>532</v>
      </c>
      <c r="Z2" s="121" t="s">
        <v>573</v>
      </c>
      <c r="AA2" s="121" t="s">
        <v>573</v>
      </c>
      <c r="AB2" s="121" t="s">
        <v>569</v>
      </c>
      <c r="AC2" s="121" t="s">
        <v>577</v>
      </c>
      <c r="AD2" s="121" t="s">
        <v>574</v>
      </c>
      <c r="AE2" s="121" t="s">
        <v>556</v>
      </c>
    </row>
    <row r="3" spans="1:31" ht="9" customHeight="1">
      <c r="A3" s="117" t="s">
        <v>315</v>
      </c>
      <c r="B3" s="117"/>
      <c r="C3" s="120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122"/>
      <c r="AD3" s="123"/>
      <c r="AE3" s="122"/>
    </row>
    <row r="4" spans="1:31" ht="9" customHeight="1">
      <c r="A4" s="124">
        <v>1</v>
      </c>
      <c r="B4" s="125" t="s">
        <v>305</v>
      </c>
      <c r="C4" s="120" t="s">
        <v>111</v>
      </c>
      <c r="D4" s="127">
        <v>1</v>
      </c>
      <c r="E4" s="127">
        <v>2</v>
      </c>
      <c r="F4" s="127">
        <v>3</v>
      </c>
      <c r="G4" s="127">
        <v>4</v>
      </c>
      <c r="H4" s="123" t="s">
        <v>532</v>
      </c>
      <c r="I4" s="123" t="s">
        <v>532</v>
      </c>
      <c r="J4" s="127">
        <v>17</v>
      </c>
      <c r="K4" s="127">
        <v>19</v>
      </c>
      <c r="L4" s="127">
        <v>21</v>
      </c>
      <c r="M4" s="127">
        <v>23</v>
      </c>
      <c r="N4" s="127">
        <v>25</v>
      </c>
      <c r="O4" s="127">
        <v>27</v>
      </c>
      <c r="P4" s="127">
        <v>29</v>
      </c>
      <c r="Q4" s="127">
        <v>15</v>
      </c>
      <c r="R4" s="123" t="s">
        <v>555</v>
      </c>
      <c r="S4" s="123" t="s">
        <v>555</v>
      </c>
      <c r="T4" s="127">
        <v>16</v>
      </c>
      <c r="U4" s="127">
        <v>5</v>
      </c>
      <c r="V4" s="127">
        <v>7</v>
      </c>
      <c r="W4" s="127">
        <v>9</v>
      </c>
      <c r="X4" s="123" t="s">
        <v>532</v>
      </c>
      <c r="Y4" s="123" t="s">
        <v>532</v>
      </c>
      <c r="Z4" s="127">
        <v>31</v>
      </c>
      <c r="AA4" s="127">
        <v>0</v>
      </c>
      <c r="AB4" s="127">
        <f>VALUE(D7)</f>
        <v>1</v>
      </c>
      <c r="AC4" s="127"/>
      <c r="AD4" s="127">
        <v>3</v>
      </c>
      <c r="AE4" s="123"/>
    </row>
    <row r="5" spans="1:31" ht="9" customHeight="1">
      <c r="A5" s="124">
        <v>2</v>
      </c>
      <c r="B5" s="125" t="s">
        <v>305</v>
      </c>
      <c r="C5" s="120" t="s">
        <v>554</v>
      </c>
      <c r="D5" s="165"/>
      <c r="E5" s="165"/>
      <c r="F5" s="165"/>
      <c r="G5" s="165"/>
      <c r="H5" s="122"/>
      <c r="I5" s="122"/>
      <c r="J5" s="165"/>
      <c r="K5" s="165"/>
      <c r="L5" s="165"/>
      <c r="M5" s="165"/>
      <c r="N5" s="165"/>
      <c r="O5" s="165"/>
      <c r="P5" s="165"/>
      <c r="Q5" s="165"/>
      <c r="R5" s="123" t="s">
        <v>557</v>
      </c>
      <c r="S5" s="123" t="s">
        <v>557</v>
      </c>
      <c r="T5" s="165"/>
      <c r="U5" s="165"/>
      <c r="V5" s="165"/>
      <c r="W5" s="165"/>
      <c r="X5" s="122"/>
      <c r="Y5" s="122"/>
      <c r="Z5" s="123"/>
      <c r="AA5" s="123"/>
      <c r="AB5" s="127">
        <f>VALUE(D8)</f>
        <v>3</v>
      </c>
      <c r="AC5" s="127"/>
      <c r="AD5" s="127">
        <v>5</v>
      </c>
      <c r="AE5" s="123"/>
    </row>
    <row r="6" spans="1:31" ht="9" customHeight="1">
      <c r="A6" s="124">
        <v>3</v>
      </c>
      <c r="B6" s="125"/>
      <c r="C6" s="120" t="s">
        <v>570</v>
      </c>
      <c r="D6" s="123"/>
      <c r="E6" s="123"/>
      <c r="F6" s="123"/>
      <c r="G6" s="123"/>
      <c r="H6" s="122"/>
      <c r="I6" s="122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2"/>
      <c r="Y6" s="122"/>
      <c r="Z6" s="167">
        <v>0</v>
      </c>
      <c r="AA6" s="167">
        <v>0</v>
      </c>
      <c r="AB6" s="127">
        <f>VALUE(D9)</f>
        <v>5</v>
      </c>
      <c r="AC6" s="127"/>
      <c r="AD6" s="127">
        <v>20</v>
      </c>
      <c r="AE6" s="123"/>
    </row>
    <row r="7" spans="1:31" ht="9" customHeight="1">
      <c r="A7" s="124">
        <v>4</v>
      </c>
      <c r="B7" s="125" t="s">
        <v>188</v>
      </c>
      <c r="C7" s="120" t="s">
        <v>543</v>
      </c>
      <c r="D7" s="127">
        <v>1</v>
      </c>
      <c r="E7" s="126">
        <f aca="true" t="shared" si="0" ref="E7:G10">VALUE($D7)</f>
        <v>1</v>
      </c>
      <c r="F7" s="126">
        <f t="shared" si="0"/>
        <v>1</v>
      </c>
      <c r="G7" s="126">
        <f t="shared" si="0"/>
        <v>1</v>
      </c>
      <c r="H7" s="122"/>
      <c r="I7" s="122"/>
      <c r="J7" s="126">
        <f aca="true" t="shared" si="1" ref="J7:Q10">VALUE($D7)</f>
        <v>1</v>
      </c>
      <c r="K7" s="126">
        <f t="shared" si="1"/>
        <v>1</v>
      </c>
      <c r="L7" s="126">
        <f t="shared" si="1"/>
        <v>1</v>
      </c>
      <c r="M7" s="126">
        <f t="shared" si="1"/>
        <v>1</v>
      </c>
      <c r="N7" s="126">
        <f t="shared" si="1"/>
        <v>1</v>
      </c>
      <c r="O7" s="126">
        <f t="shared" si="1"/>
        <v>1</v>
      </c>
      <c r="P7" s="126">
        <f t="shared" si="1"/>
        <v>1</v>
      </c>
      <c r="Q7" s="126">
        <f t="shared" si="1"/>
        <v>1</v>
      </c>
      <c r="R7" s="123"/>
      <c r="S7" s="123"/>
      <c r="T7" s="126">
        <f aca="true" t="shared" si="2" ref="T7:W10">VALUE($D7)</f>
        <v>1</v>
      </c>
      <c r="U7" s="126">
        <f t="shared" si="2"/>
        <v>1</v>
      </c>
      <c r="V7" s="126">
        <f t="shared" si="2"/>
        <v>1</v>
      </c>
      <c r="W7" s="126">
        <f t="shared" si="2"/>
        <v>1</v>
      </c>
      <c r="X7" s="122"/>
      <c r="Y7" s="122"/>
      <c r="Z7" s="126">
        <f aca="true" t="shared" si="3" ref="Z7:AA10">VALUE($D7)</f>
        <v>1</v>
      </c>
      <c r="AA7" s="126">
        <f t="shared" si="3"/>
        <v>1</v>
      </c>
      <c r="AB7" s="127">
        <f>VALUE(D10)</f>
        <v>20</v>
      </c>
      <c r="AC7" s="127"/>
      <c r="AD7" s="127">
        <v>5</v>
      </c>
      <c r="AE7" s="123"/>
    </row>
    <row r="8" spans="1:31" ht="9" customHeight="1">
      <c r="A8" s="124">
        <v>5</v>
      </c>
      <c r="B8" s="125" t="s">
        <v>188</v>
      </c>
      <c r="C8" s="127" t="s">
        <v>558</v>
      </c>
      <c r="D8" s="127">
        <v>3</v>
      </c>
      <c r="E8" s="126">
        <f t="shared" si="0"/>
        <v>3</v>
      </c>
      <c r="F8" s="126">
        <f t="shared" si="0"/>
        <v>3</v>
      </c>
      <c r="G8" s="126">
        <f t="shared" si="0"/>
        <v>3</v>
      </c>
      <c r="H8" s="122"/>
      <c r="I8" s="122"/>
      <c r="J8" s="126">
        <f t="shared" si="1"/>
        <v>3</v>
      </c>
      <c r="K8" s="126">
        <f t="shared" si="1"/>
        <v>3</v>
      </c>
      <c r="L8" s="126">
        <f t="shared" si="1"/>
        <v>3</v>
      </c>
      <c r="M8" s="126">
        <f t="shared" si="1"/>
        <v>3</v>
      </c>
      <c r="N8" s="126">
        <f t="shared" si="1"/>
        <v>3</v>
      </c>
      <c r="O8" s="126">
        <f t="shared" si="1"/>
        <v>3</v>
      </c>
      <c r="P8" s="126">
        <f t="shared" si="1"/>
        <v>3</v>
      </c>
      <c r="Q8" s="126">
        <f t="shared" si="1"/>
        <v>3</v>
      </c>
      <c r="R8" s="123"/>
      <c r="S8" s="123"/>
      <c r="T8" s="126">
        <f t="shared" si="2"/>
        <v>3</v>
      </c>
      <c r="U8" s="126">
        <f t="shared" si="2"/>
        <v>3</v>
      </c>
      <c r="V8" s="126">
        <f t="shared" si="2"/>
        <v>3</v>
      </c>
      <c r="W8" s="126">
        <f t="shared" si="2"/>
        <v>3</v>
      </c>
      <c r="X8" s="122"/>
      <c r="Y8" s="122"/>
      <c r="Z8" s="126">
        <f t="shared" si="3"/>
        <v>3</v>
      </c>
      <c r="AA8" s="126">
        <f t="shared" si="3"/>
        <v>3</v>
      </c>
      <c r="AB8" s="127"/>
      <c r="AC8" s="127"/>
      <c r="AD8" s="127">
        <v>11</v>
      </c>
      <c r="AE8" s="123"/>
    </row>
    <row r="9" spans="1:31" ht="9" customHeight="1">
      <c r="A9" s="124">
        <v>6</v>
      </c>
      <c r="B9" s="125" t="s">
        <v>188</v>
      </c>
      <c r="C9" s="127" t="s">
        <v>567</v>
      </c>
      <c r="D9" s="127">
        <v>5</v>
      </c>
      <c r="E9" s="126">
        <f t="shared" si="0"/>
        <v>5</v>
      </c>
      <c r="F9" s="126">
        <f t="shared" si="0"/>
        <v>5</v>
      </c>
      <c r="G9" s="126">
        <f t="shared" si="0"/>
        <v>5</v>
      </c>
      <c r="H9" s="122"/>
      <c r="I9" s="122"/>
      <c r="J9" s="126">
        <f t="shared" si="1"/>
        <v>5</v>
      </c>
      <c r="K9" s="126">
        <f t="shared" si="1"/>
        <v>5</v>
      </c>
      <c r="L9" s="126">
        <f t="shared" si="1"/>
        <v>5</v>
      </c>
      <c r="M9" s="126">
        <f t="shared" si="1"/>
        <v>5</v>
      </c>
      <c r="N9" s="126">
        <f t="shared" si="1"/>
        <v>5</v>
      </c>
      <c r="O9" s="126">
        <f t="shared" si="1"/>
        <v>5</v>
      </c>
      <c r="P9" s="126">
        <f t="shared" si="1"/>
        <v>5</v>
      </c>
      <c r="Q9" s="126">
        <f t="shared" si="1"/>
        <v>5</v>
      </c>
      <c r="R9" s="123"/>
      <c r="S9" s="123"/>
      <c r="T9" s="126">
        <f t="shared" si="2"/>
        <v>5</v>
      </c>
      <c r="U9" s="126">
        <f t="shared" si="2"/>
        <v>5</v>
      </c>
      <c r="V9" s="126">
        <f t="shared" si="2"/>
        <v>5</v>
      </c>
      <c r="W9" s="126">
        <f t="shared" si="2"/>
        <v>5</v>
      </c>
      <c r="X9" s="122"/>
      <c r="Y9" s="122"/>
      <c r="Z9" s="126">
        <f t="shared" si="3"/>
        <v>5</v>
      </c>
      <c r="AA9" s="126">
        <f t="shared" si="3"/>
        <v>5</v>
      </c>
      <c r="AB9" s="127"/>
      <c r="AC9" s="127"/>
      <c r="AD9" s="127">
        <v>13</v>
      </c>
      <c r="AE9" s="123"/>
    </row>
    <row r="10" spans="1:31" ht="9" customHeight="1">
      <c r="A10" s="124">
        <v>7</v>
      </c>
      <c r="B10" s="125" t="s">
        <v>189</v>
      </c>
      <c r="C10" s="120" t="s">
        <v>189</v>
      </c>
      <c r="D10" s="127">
        <v>20</v>
      </c>
      <c r="E10" s="126">
        <f t="shared" si="0"/>
        <v>20</v>
      </c>
      <c r="F10" s="126">
        <f t="shared" si="0"/>
        <v>20</v>
      </c>
      <c r="G10" s="126">
        <f t="shared" si="0"/>
        <v>20</v>
      </c>
      <c r="H10" s="122"/>
      <c r="I10" s="122"/>
      <c r="J10" s="126">
        <f t="shared" si="1"/>
        <v>20</v>
      </c>
      <c r="K10" s="126">
        <f t="shared" si="1"/>
        <v>20</v>
      </c>
      <c r="L10" s="126">
        <f t="shared" si="1"/>
        <v>20</v>
      </c>
      <c r="M10" s="126">
        <f t="shared" si="1"/>
        <v>20</v>
      </c>
      <c r="N10" s="126">
        <f t="shared" si="1"/>
        <v>20</v>
      </c>
      <c r="O10" s="126">
        <f t="shared" si="1"/>
        <v>20</v>
      </c>
      <c r="P10" s="126">
        <f t="shared" si="1"/>
        <v>20</v>
      </c>
      <c r="Q10" s="126">
        <f t="shared" si="1"/>
        <v>20</v>
      </c>
      <c r="R10" s="123"/>
      <c r="S10" s="123"/>
      <c r="T10" s="126">
        <f t="shared" si="2"/>
        <v>20</v>
      </c>
      <c r="U10" s="126">
        <f t="shared" si="2"/>
        <v>20</v>
      </c>
      <c r="V10" s="126">
        <f t="shared" si="2"/>
        <v>20</v>
      </c>
      <c r="W10" s="126">
        <f t="shared" si="2"/>
        <v>20</v>
      </c>
      <c r="X10" s="122"/>
      <c r="Y10" s="122"/>
      <c r="Z10" s="126">
        <f t="shared" si="3"/>
        <v>20</v>
      </c>
      <c r="AA10" s="126">
        <f t="shared" si="3"/>
        <v>20</v>
      </c>
      <c r="AB10" s="127">
        <v>11</v>
      </c>
      <c r="AC10" s="127"/>
      <c r="AD10" s="123"/>
      <c r="AE10" s="123"/>
    </row>
    <row r="11" spans="1:31" ht="9" customHeight="1">
      <c r="A11" s="124">
        <v>8</v>
      </c>
      <c r="B11" s="125"/>
      <c r="C11" s="127"/>
      <c r="D11" s="123"/>
      <c r="E11" s="123"/>
      <c r="F11" s="123"/>
      <c r="G11" s="123"/>
      <c r="H11" s="122"/>
      <c r="I11" s="122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2"/>
      <c r="Y11" s="122"/>
      <c r="Z11" s="123"/>
      <c r="AA11" s="123"/>
      <c r="AB11" s="127">
        <v>13</v>
      </c>
      <c r="AC11" s="127"/>
      <c r="AD11" s="123"/>
      <c r="AE11" s="123"/>
    </row>
    <row r="12" spans="1:31" ht="9" customHeight="1">
      <c r="A12" s="117" t="s">
        <v>190</v>
      </c>
      <c r="B12" s="117"/>
      <c r="C12" s="120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</row>
    <row r="13" spans="1:31" ht="9" customHeight="1">
      <c r="A13" s="125" t="s">
        <v>191</v>
      </c>
      <c r="B13" s="125"/>
      <c r="C13" s="120" t="str">
        <f>C4</f>
        <v>A</v>
      </c>
      <c r="D13" s="126" t="str">
        <f aca="true" t="shared" si="4" ref="D13:G14">VLOOKUP(D4,Sources,3)</f>
        <v>BSI PB1</v>
      </c>
      <c r="E13" s="126" t="str">
        <f t="shared" si="4"/>
        <v>right</v>
      </c>
      <c r="F13" s="126" t="str">
        <f t="shared" si="4"/>
        <v>BSI PB2</v>
      </c>
      <c r="G13" s="126" t="str">
        <f t="shared" si="4"/>
        <v>right</v>
      </c>
      <c r="H13" s="122"/>
      <c r="I13" s="122"/>
      <c r="J13" s="126" t="str">
        <f aca="true" t="shared" si="5" ref="J13:Q14">VLOOKUP(J4,Sources,3)</f>
        <v>  MIC 1</v>
      </c>
      <c r="K13" s="126" t="str">
        <f t="shared" si="5"/>
        <v>  MIC 3</v>
      </c>
      <c r="L13" s="126" t="str">
        <f t="shared" si="5"/>
        <v>  MIC 5</v>
      </c>
      <c r="M13" s="126" t="str">
        <f t="shared" si="5"/>
        <v>Vox Pro</v>
      </c>
      <c r="N13" s="126" t="str">
        <f t="shared" si="5"/>
        <v>CD 1</v>
      </c>
      <c r="O13" s="126" t="str">
        <f t="shared" si="5"/>
        <v>CD 2</v>
      </c>
      <c r="P13" s="126" t="str">
        <f t="shared" si="5"/>
        <v>CD 3</v>
      </c>
      <c r="Q13" s="126">
        <f t="shared" si="5"/>
        <v>0</v>
      </c>
      <c r="R13" s="123"/>
      <c r="S13" s="123"/>
      <c r="T13" s="126">
        <f aca="true" t="shared" si="6" ref="T13:W14">VLOOKUP(T4,Sources,3)</f>
        <v>0</v>
      </c>
      <c r="U13" s="126" t="str">
        <f t="shared" si="6"/>
        <v>BSI PB3</v>
      </c>
      <c r="V13" s="126" t="str">
        <f t="shared" si="6"/>
        <v>BSI PB4</v>
      </c>
      <c r="W13" s="126" t="str">
        <f t="shared" si="6"/>
        <v>ISDN</v>
      </c>
      <c r="X13" s="122"/>
      <c r="Y13" s="122"/>
      <c r="Z13" s="126" t="str">
        <f>VLOOKUP(Z4,Sources,3)</f>
        <v>CD 4</v>
      </c>
      <c r="AA13" s="126" t="str">
        <f>VLOOKUP(AA4,Sources,3)</f>
        <v>Undef</v>
      </c>
      <c r="AB13" s="126" t="str">
        <f>VLOOKUP(AB4,Destinations,3)</f>
        <v> PGM</v>
      </c>
      <c r="AC13" s="126"/>
      <c r="AD13" s="126" t="str">
        <f>VLOOKUP(AD4,Destinations,3)</f>
        <v>  AUD</v>
      </c>
      <c r="AE13" s="126"/>
    </row>
    <row r="14" spans="1:31" ht="9" customHeight="1">
      <c r="A14" s="125" t="s">
        <v>192</v>
      </c>
      <c r="B14" s="125"/>
      <c r="C14" s="120" t="str">
        <f>C5</f>
        <v>B</v>
      </c>
      <c r="D14" s="166" t="str">
        <f t="shared" si="4"/>
        <v>Undef</v>
      </c>
      <c r="E14" s="166" t="str">
        <f t="shared" si="4"/>
        <v>Undef</v>
      </c>
      <c r="F14" s="166" t="str">
        <f t="shared" si="4"/>
        <v>Undef</v>
      </c>
      <c r="G14" s="166" t="str">
        <f t="shared" si="4"/>
        <v>Undef</v>
      </c>
      <c r="H14" s="122"/>
      <c r="I14" s="122"/>
      <c r="J14" s="166" t="str">
        <f t="shared" si="5"/>
        <v>Undef</v>
      </c>
      <c r="K14" s="166" t="str">
        <f t="shared" si="5"/>
        <v>Undef</v>
      </c>
      <c r="L14" s="166" t="str">
        <f t="shared" si="5"/>
        <v>Undef</v>
      </c>
      <c r="M14" s="166" t="str">
        <f t="shared" si="5"/>
        <v>Undef</v>
      </c>
      <c r="N14" s="166" t="str">
        <f t="shared" si="5"/>
        <v>Undef</v>
      </c>
      <c r="O14" s="166" t="str">
        <f t="shared" si="5"/>
        <v>Undef</v>
      </c>
      <c r="P14" s="166" t="str">
        <f t="shared" si="5"/>
        <v>Undef</v>
      </c>
      <c r="Q14" s="166" t="str">
        <f t="shared" si="5"/>
        <v>Undef</v>
      </c>
      <c r="R14" s="123"/>
      <c r="S14" s="123"/>
      <c r="T14" s="166" t="str">
        <f t="shared" si="6"/>
        <v>Undef</v>
      </c>
      <c r="U14" s="166" t="str">
        <f t="shared" si="6"/>
        <v>Undef</v>
      </c>
      <c r="V14" s="166" t="str">
        <f t="shared" si="6"/>
        <v>Undef</v>
      </c>
      <c r="W14" s="166" t="str">
        <f t="shared" si="6"/>
        <v>Undef</v>
      </c>
      <c r="X14" s="122"/>
      <c r="Y14" s="122"/>
      <c r="Z14" s="123"/>
      <c r="AA14" s="123"/>
      <c r="AB14" s="126" t="str">
        <f>VLOOKUP(AB5,Destinations,3)</f>
        <v>  AUD</v>
      </c>
      <c r="AC14" s="126"/>
      <c r="AD14" s="126" t="str">
        <f>VLOOKUP(AD5,Destinations,3)</f>
        <v>  OFFL</v>
      </c>
      <c r="AE14" s="126"/>
    </row>
    <row r="15" spans="1:31" ht="9" customHeight="1">
      <c r="A15" s="125" t="s">
        <v>193</v>
      </c>
      <c r="B15" s="125"/>
      <c r="C15" s="120"/>
      <c r="D15" s="123"/>
      <c r="E15" s="123"/>
      <c r="F15" s="123"/>
      <c r="G15" s="123"/>
      <c r="H15" s="122"/>
      <c r="I15" s="122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2"/>
      <c r="Y15" s="122"/>
      <c r="Z15" s="126"/>
      <c r="AA15" s="126"/>
      <c r="AB15" s="126" t="str">
        <f>VLOOKUP(AB6,Destinations,3)</f>
        <v>  OFFL</v>
      </c>
      <c r="AC15" s="126"/>
      <c r="AD15" s="126" t="str">
        <f>VLOOKUP(AD6,Destinations,3)</f>
        <v>Cue Spkr</v>
      </c>
      <c r="AE15" s="126"/>
    </row>
    <row r="16" spans="1:31" ht="9" customHeight="1">
      <c r="A16" s="125" t="s">
        <v>113</v>
      </c>
      <c r="B16" s="125"/>
      <c r="C16" s="120" t="str">
        <f>C7</f>
        <v>PGM</v>
      </c>
      <c r="D16" s="126" t="str">
        <f aca="true" t="shared" si="7" ref="D16:G19">VLOOKUP(D7,Destinations,3)</f>
        <v> PGM</v>
      </c>
      <c r="E16" s="126" t="str">
        <f t="shared" si="7"/>
        <v> PGM</v>
      </c>
      <c r="F16" s="126" t="str">
        <f t="shared" si="7"/>
        <v> PGM</v>
      </c>
      <c r="G16" s="126" t="str">
        <f t="shared" si="7"/>
        <v> PGM</v>
      </c>
      <c r="H16" s="122"/>
      <c r="I16" s="122"/>
      <c r="J16" s="126" t="str">
        <f aca="true" t="shared" si="8" ref="J16:Q19">VLOOKUP(J7,Destinations,3)</f>
        <v> PGM</v>
      </c>
      <c r="K16" s="126" t="str">
        <f t="shared" si="8"/>
        <v> PGM</v>
      </c>
      <c r="L16" s="126" t="str">
        <f t="shared" si="8"/>
        <v> PGM</v>
      </c>
      <c r="M16" s="126" t="str">
        <f t="shared" si="8"/>
        <v> PGM</v>
      </c>
      <c r="N16" s="126" t="str">
        <f t="shared" si="8"/>
        <v> PGM</v>
      </c>
      <c r="O16" s="126" t="str">
        <f t="shared" si="8"/>
        <v> PGM</v>
      </c>
      <c r="P16" s="126" t="str">
        <f t="shared" si="8"/>
        <v> PGM</v>
      </c>
      <c r="Q16" s="126" t="str">
        <f t="shared" si="8"/>
        <v> PGM</v>
      </c>
      <c r="R16" s="123"/>
      <c r="S16" s="123"/>
      <c r="T16" s="126" t="str">
        <f aca="true" t="shared" si="9" ref="T16:W19">VLOOKUP(T7,Destinations,3)</f>
        <v> PGM</v>
      </c>
      <c r="U16" s="126" t="str">
        <f t="shared" si="9"/>
        <v> PGM</v>
      </c>
      <c r="V16" s="126" t="str">
        <f t="shared" si="9"/>
        <v> PGM</v>
      </c>
      <c r="W16" s="126" t="str">
        <f t="shared" si="9"/>
        <v> PGM</v>
      </c>
      <c r="X16" s="122"/>
      <c r="Y16" s="122"/>
      <c r="Z16" s="126" t="str">
        <f aca="true" t="shared" si="10" ref="Z16:AA19">VLOOKUP(Z7,Destinations,3)</f>
        <v> PGM</v>
      </c>
      <c r="AA16" s="126" t="str">
        <f t="shared" si="10"/>
        <v> PGM</v>
      </c>
      <c r="AB16" s="126" t="str">
        <f>VLOOKUP(AB7,Destinations,3)</f>
        <v>Cue Spkr</v>
      </c>
      <c r="AC16" s="126"/>
      <c r="AD16" s="126" t="str">
        <f>VLOOKUP(AD7,Sources,3)</f>
        <v>BSI PB3</v>
      </c>
      <c r="AE16" s="126"/>
    </row>
    <row r="17" spans="1:31" ht="9" customHeight="1">
      <c r="A17" s="125" t="s">
        <v>173</v>
      </c>
      <c r="B17" s="125"/>
      <c r="C17" s="120" t="str">
        <f>C8</f>
        <v>AUD</v>
      </c>
      <c r="D17" s="126" t="str">
        <f t="shared" si="7"/>
        <v>  AUD</v>
      </c>
      <c r="E17" s="126" t="str">
        <f t="shared" si="7"/>
        <v>  AUD</v>
      </c>
      <c r="F17" s="126" t="str">
        <f t="shared" si="7"/>
        <v>  AUD</v>
      </c>
      <c r="G17" s="126" t="str">
        <f t="shared" si="7"/>
        <v>  AUD</v>
      </c>
      <c r="H17" s="122"/>
      <c r="I17" s="122"/>
      <c r="J17" s="126" t="str">
        <f t="shared" si="8"/>
        <v>  AUD</v>
      </c>
      <c r="K17" s="126" t="str">
        <f t="shared" si="8"/>
        <v>  AUD</v>
      </c>
      <c r="L17" s="126" t="str">
        <f t="shared" si="8"/>
        <v>  AUD</v>
      </c>
      <c r="M17" s="126" t="str">
        <f t="shared" si="8"/>
        <v>  AUD</v>
      </c>
      <c r="N17" s="126" t="str">
        <f t="shared" si="8"/>
        <v>  AUD</v>
      </c>
      <c r="O17" s="126" t="str">
        <f t="shared" si="8"/>
        <v>  AUD</v>
      </c>
      <c r="P17" s="126" t="str">
        <f t="shared" si="8"/>
        <v>  AUD</v>
      </c>
      <c r="Q17" s="126" t="str">
        <f t="shared" si="8"/>
        <v>  AUD</v>
      </c>
      <c r="R17" s="123"/>
      <c r="S17" s="123"/>
      <c r="T17" s="126" t="str">
        <f t="shared" si="9"/>
        <v>  AUD</v>
      </c>
      <c r="U17" s="126" t="str">
        <f t="shared" si="9"/>
        <v>  AUD</v>
      </c>
      <c r="V17" s="126" t="str">
        <f t="shared" si="9"/>
        <v>  AUD</v>
      </c>
      <c r="W17" s="126" t="str">
        <f t="shared" si="9"/>
        <v>  AUD</v>
      </c>
      <c r="X17" s="122"/>
      <c r="Y17" s="122"/>
      <c r="Z17" s="126" t="str">
        <f t="shared" si="10"/>
        <v>  AUD</v>
      </c>
      <c r="AA17" s="126" t="str">
        <f t="shared" si="10"/>
        <v>  AUD</v>
      </c>
      <c r="AB17" s="126" t="str">
        <f>VLOOKUP(AB8,Sources,3)</f>
        <v>Undef</v>
      </c>
      <c r="AC17" s="126"/>
      <c r="AD17" s="126" t="str">
        <f>VLOOKUP(AD8,Sources,3)</f>
        <v>Phone1</v>
      </c>
      <c r="AE17" s="126"/>
    </row>
    <row r="18" spans="1:31" ht="9" customHeight="1">
      <c r="A18" s="125" t="s">
        <v>174</v>
      </c>
      <c r="B18" s="125"/>
      <c r="C18" s="120" t="str">
        <f>C9</f>
        <v>OFFL</v>
      </c>
      <c r="D18" s="126" t="str">
        <f t="shared" si="7"/>
        <v>  OFFL</v>
      </c>
      <c r="E18" s="126" t="str">
        <f t="shared" si="7"/>
        <v>  OFFL</v>
      </c>
      <c r="F18" s="126" t="str">
        <f t="shared" si="7"/>
        <v>  OFFL</v>
      </c>
      <c r="G18" s="126" t="str">
        <f t="shared" si="7"/>
        <v>  OFFL</v>
      </c>
      <c r="H18" s="122"/>
      <c r="I18" s="122"/>
      <c r="J18" s="126" t="str">
        <f t="shared" si="8"/>
        <v>  OFFL</v>
      </c>
      <c r="K18" s="126" t="str">
        <f t="shared" si="8"/>
        <v>  OFFL</v>
      </c>
      <c r="L18" s="126" t="str">
        <f t="shared" si="8"/>
        <v>  OFFL</v>
      </c>
      <c r="M18" s="126" t="str">
        <f t="shared" si="8"/>
        <v>  OFFL</v>
      </c>
      <c r="N18" s="126" t="str">
        <f t="shared" si="8"/>
        <v>  OFFL</v>
      </c>
      <c r="O18" s="126" t="str">
        <f t="shared" si="8"/>
        <v>  OFFL</v>
      </c>
      <c r="P18" s="126" t="str">
        <f t="shared" si="8"/>
        <v>  OFFL</v>
      </c>
      <c r="Q18" s="126" t="str">
        <f t="shared" si="8"/>
        <v>  OFFL</v>
      </c>
      <c r="R18" s="123"/>
      <c r="S18" s="123"/>
      <c r="T18" s="126" t="str">
        <f t="shared" si="9"/>
        <v>  OFFL</v>
      </c>
      <c r="U18" s="126" t="str">
        <f t="shared" si="9"/>
        <v>  OFFL</v>
      </c>
      <c r="V18" s="126" t="str">
        <f t="shared" si="9"/>
        <v>  OFFL</v>
      </c>
      <c r="W18" s="126" t="str">
        <f t="shared" si="9"/>
        <v>  OFFL</v>
      </c>
      <c r="X18" s="122"/>
      <c r="Y18" s="122"/>
      <c r="Z18" s="126" t="str">
        <f t="shared" si="10"/>
        <v>  OFFL</v>
      </c>
      <c r="AA18" s="126" t="str">
        <f t="shared" si="10"/>
        <v>  OFFL</v>
      </c>
      <c r="AB18" s="126" t="str">
        <f>VLOOKUP(AB9,Sources,3)</f>
        <v>Undef</v>
      </c>
      <c r="AC18" s="126"/>
      <c r="AD18" s="126" t="str">
        <f>VLOOKUP(AD9,Sources,3)</f>
        <v>InstRply</v>
      </c>
      <c r="AE18" s="126"/>
    </row>
    <row r="19" spans="1:31" ht="9" customHeight="1">
      <c r="A19" s="125" t="s">
        <v>571</v>
      </c>
      <c r="B19" s="125"/>
      <c r="C19" s="120" t="str">
        <f>C10</f>
        <v>CUE</v>
      </c>
      <c r="D19" s="126" t="str">
        <f t="shared" si="7"/>
        <v>Cue Spkr</v>
      </c>
      <c r="E19" s="126" t="str">
        <f t="shared" si="7"/>
        <v>Cue Spkr</v>
      </c>
      <c r="F19" s="126" t="str">
        <f t="shared" si="7"/>
        <v>Cue Spkr</v>
      </c>
      <c r="G19" s="126" t="str">
        <f t="shared" si="7"/>
        <v>Cue Spkr</v>
      </c>
      <c r="H19" s="122"/>
      <c r="I19" s="122"/>
      <c r="J19" s="126" t="str">
        <f t="shared" si="8"/>
        <v>Cue Spkr</v>
      </c>
      <c r="K19" s="126" t="str">
        <f t="shared" si="8"/>
        <v>Cue Spkr</v>
      </c>
      <c r="L19" s="126" t="str">
        <f t="shared" si="8"/>
        <v>Cue Spkr</v>
      </c>
      <c r="M19" s="126" t="str">
        <f t="shared" si="8"/>
        <v>Cue Spkr</v>
      </c>
      <c r="N19" s="126" t="str">
        <f t="shared" si="8"/>
        <v>Cue Spkr</v>
      </c>
      <c r="O19" s="126" t="str">
        <f t="shared" si="8"/>
        <v>Cue Spkr</v>
      </c>
      <c r="P19" s="126" t="str">
        <f t="shared" si="8"/>
        <v>Cue Spkr</v>
      </c>
      <c r="Q19" s="126" t="str">
        <f t="shared" si="8"/>
        <v>Cue Spkr</v>
      </c>
      <c r="R19" s="123"/>
      <c r="S19" s="123"/>
      <c r="T19" s="126" t="str">
        <f t="shared" si="9"/>
        <v>Cue Spkr</v>
      </c>
      <c r="U19" s="126" t="str">
        <f t="shared" si="9"/>
        <v>Cue Spkr</v>
      </c>
      <c r="V19" s="126" t="str">
        <f t="shared" si="9"/>
        <v>Cue Spkr</v>
      </c>
      <c r="W19" s="126" t="str">
        <f t="shared" si="9"/>
        <v>Cue Spkr</v>
      </c>
      <c r="X19" s="122"/>
      <c r="Y19" s="122"/>
      <c r="Z19" s="126" t="str">
        <f t="shared" si="10"/>
        <v>Cue Spkr</v>
      </c>
      <c r="AA19" s="126" t="str">
        <f t="shared" si="10"/>
        <v>Cue Spkr</v>
      </c>
      <c r="AB19" s="126" t="str">
        <f>VLOOKUP(AB10,Sources,3)</f>
        <v>Phone1</v>
      </c>
      <c r="AC19" s="126"/>
      <c r="AD19" s="123"/>
      <c r="AE19" s="123"/>
    </row>
    <row r="20" spans="1:31" ht="9" customHeight="1">
      <c r="A20" s="125" t="s">
        <v>572</v>
      </c>
      <c r="B20" s="125"/>
      <c r="C20" s="120"/>
      <c r="D20" s="123"/>
      <c r="E20" s="123"/>
      <c r="F20" s="123"/>
      <c r="G20" s="123"/>
      <c r="H20" s="122"/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2"/>
      <c r="Y20" s="122"/>
      <c r="Z20" s="123"/>
      <c r="AA20" s="123"/>
      <c r="AB20" s="126" t="str">
        <f>VLOOKUP(AB11,Sources,3)</f>
        <v>InstRply</v>
      </c>
      <c r="AC20" s="126"/>
      <c r="AD20" s="123"/>
      <c r="AE20" s="123"/>
    </row>
    <row r="21" spans="1:31" ht="9" customHeight="1">
      <c r="A21" s="117" t="s">
        <v>0</v>
      </c>
      <c r="B21" s="117"/>
      <c r="C21" s="120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</row>
    <row r="22" spans="1:31" ht="9" customHeight="1">
      <c r="A22" s="125" t="s">
        <v>1</v>
      </c>
      <c r="B22" s="125"/>
      <c r="C22" s="120"/>
      <c r="D22" s="123"/>
      <c r="E22" s="123"/>
      <c r="F22" s="123"/>
      <c r="G22" s="123"/>
      <c r="H22" s="122"/>
      <c r="I22" s="122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2"/>
      <c r="Y22" s="122"/>
      <c r="Z22" s="120" t="s">
        <v>266</v>
      </c>
      <c r="AA22" s="120" t="s">
        <v>266</v>
      </c>
      <c r="AB22" s="122"/>
      <c r="AC22" s="122"/>
      <c r="AD22" s="122"/>
      <c r="AE22" s="122"/>
    </row>
    <row r="23" spans="1:31" ht="9" customHeight="1">
      <c r="A23" s="125" t="s">
        <v>267</v>
      </c>
      <c r="B23" s="125"/>
      <c r="C23" s="120"/>
      <c r="D23" s="123"/>
      <c r="E23" s="123"/>
      <c r="F23" s="123"/>
      <c r="G23" s="123"/>
      <c r="H23" s="122"/>
      <c r="I23" s="122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2"/>
      <c r="Y23" s="122"/>
      <c r="Z23" s="120" t="s">
        <v>223</v>
      </c>
      <c r="AA23" s="120" t="s">
        <v>223</v>
      </c>
      <c r="AB23" s="122"/>
      <c r="AC23" s="122"/>
      <c r="AD23" s="122"/>
      <c r="AE23" s="122"/>
    </row>
    <row r="24" spans="1:31" ht="9" customHeight="1">
      <c r="A24" s="125" t="s">
        <v>268</v>
      </c>
      <c r="B24" s="125"/>
      <c r="C24" s="120"/>
      <c r="D24" s="123"/>
      <c r="E24" s="123"/>
      <c r="F24" s="123"/>
      <c r="G24" s="123"/>
      <c r="H24" s="122"/>
      <c r="I24" s="122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2"/>
      <c r="Y24" s="122"/>
      <c r="Z24" s="120" t="s">
        <v>223</v>
      </c>
      <c r="AA24" s="120" t="s">
        <v>223</v>
      </c>
      <c r="AB24" s="122"/>
      <c r="AC24" s="122"/>
      <c r="AD24" s="122"/>
      <c r="AE24" s="122"/>
    </row>
    <row r="25" spans="1:31" ht="12.75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</row>
    <row r="26" spans="28:30" ht="12.75">
      <c r="AB26" t="s">
        <v>576</v>
      </c>
      <c r="AC26" t="s">
        <v>578</v>
      </c>
      <c r="AD26" t="s">
        <v>575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Automated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Gaylord</dc:creator>
  <cp:keywords/>
  <dc:description/>
  <cp:lastModifiedBy>Al Laptop</cp:lastModifiedBy>
  <cp:lastPrinted>2010-10-01T21:57:39Z</cp:lastPrinted>
  <dcterms:created xsi:type="dcterms:W3CDTF">2004-01-20T23:51:28Z</dcterms:created>
  <dcterms:modified xsi:type="dcterms:W3CDTF">2010-10-04T21:20:38Z</dcterms:modified>
  <cp:category/>
  <cp:version/>
  <cp:contentType/>
  <cp:contentStatus/>
</cp:coreProperties>
</file>